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m\OneDrive\デスクトップ\"/>
    </mc:Choice>
  </mc:AlternateContent>
  <xr:revisionPtr revIDLastSave="0" documentId="13_ncr:1_{70EBD9C5-43DE-48D4-963C-E670BF6F6E7C}" xr6:coauthVersionLast="47" xr6:coauthVersionMax="47" xr10:uidLastSave="{00000000-0000-0000-0000-000000000000}"/>
  <bookViews>
    <workbookView xWindow="22932" yWindow="-108" windowWidth="23256" windowHeight="12720" activeTab="2" xr2:uid="{82B6E374-B54C-4BD1-8AAB-3B4225B4452A}"/>
  </bookViews>
  <sheets>
    <sheet name="例1" sheetId="1" r:id="rId1"/>
    <sheet name="例2" sheetId="2" r:id="rId2"/>
    <sheet name="作成用" sheetId="3" r:id="rId3"/>
    <sheet name="参考" sheetId="4" r:id="rId4"/>
  </sheets>
  <definedNames>
    <definedName name="_xlnm.Print_Area" localSheetId="2">作成用!$A$1:$R$74</definedName>
    <definedName name="_xlnm.Print_Area" localSheetId="0">例1!$A$1:$R$74</definedName>
    <definedName name="_xlnm.Print_Area" localSheetId="1">例2!$A$1:$R$74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49" i="3"/>
  <c r="E49" i="3"/>
  <c r="G47" i="3"/>
  <c r="F47" i="3"/>
  <c r="E47" i="3"/>
  <c r="I47" i="3" s="1"/>
  <c r="G46" i="3"/>
  <c r="F46" i="3"/>
  <c r="E46" i="3"/>
  <c r="I46" i="3" s="1"/>
  <c r="G45" i="3"/>
  <c r="F45" i="3"/>
  <c r="E45" i="3"/>
  <c r="G44" i="3"/>
  <c r="F44" i="3"/>
  <c r="E44" i="3"/>
  <c r="I43" i="3"/>
  <c r="F43" i="3"/>
  <c r="G43" i="3" s="1"/>
  <c r="E43" i="3"/>
  <c r="C42" i="3"/>
  <c r="F26" i="3"/>
  <c r="E25" i="3"/>
  <c r="F22" i="3"/>
  <c r="F18" i="3"/>
  <c r="E21" i="3" s="1"/>
  <c r="F14" i="3"/>
  <c r="C12" i="3"/>
  <c r="G10" i="3"/>
  <c r="C6" i="3"/>
  <c r="G4" i="3"/>
  <c r="F49" i="2"/>
  <c r="E49" i="2"/>
  <c r="G47" i="2"/>
  <c r="F47" i="2"/>
  <c r="E47" i="2"/>
  <c r="I47" i="2" s="1"/>
  <c r="G46" i="2"/>
  <c r="F46" i="2"/>
  <c r="E46" i="2"/>
  <c r="I46" i="2" s="1"/>
  <c r="G45" i="2"/>
  <c r="F45" i="2"/>
  <c r="E45" i="2"/>
  <c r="G44" i="2"/>
  <c r="F44" i="2"/>
  <c r="E44" i="2"/>
  <c r="I43" i="2"/>
  <c r="F43" i="2"/>
  <c r="G43" i="2" s="1"/>
  <c r="E43" i="2"/>
  <c r="C42" i="2"/>
  <c r="F26" i="2"/>
  <c r="F22" i="2"/>
  <c r="E25" i="2" s="1"/>
  <c r="F18" i="2"/>
  <c r="F14" i="2"/>
  <c r="C12" i="2"/>
  <c r="G10" i="2"/>
  <c r="C6" i="2"/>
  <c r="G4" i="2"/>
  <c r="F26" i="1"/>
  <c r="F51" i="1" s="1"/>
  <c r="F22" i="1"/>
  <c r="E25" i="1" s="1"/>
  <c r="F18" i="1"/>
  <c r="E21" i="1" s="1"/>
  <c r="F14" i="1"/>
  <c r="E17" i="1" s="1"/>
  <c r="C12" i="1"/>
  <c r="F49" i="1"/>
  <c r="E49" i="1"/>
  <c r="C6" i="1"/>
  <c r="E48" i="3" l="1"/>
  <c r="F48" i="3" s="1"/>
  <c r="G49" i="3" s="1"/>
  <c r="E52" i="3" s="1"/>
  <c r="G52" i="3" s="1"/>
  <c r="E51" i="3"/>
  <c r="F52" i="3" s="1"/>
  <c r="E51" i="1"/>
  <c r="F52" i="1" s="1"/>
  <c r="E48" i="2"/>
  <c r="F48" i="2" s="1"/>
  <c r="G49" i="2" s="1"/>
  <c r="E50" i="2" s="1"/>
  <c r="F51" i="2"/>
  <c r="I44" i="3"/>
  <c r="I45" i="3"/>
  <c r="E17" i="3"/>
  <c r="F51" i="3"/>
  <c r="I44" i="2"/>
  <c r="I45" i="2"/>
  <c r="E17" i="2"/>
  <c r="E51" i="2"/>
  <c r="F52" i="2" s="1"/>
  <c r="G10" i="1"/>
  <c r="C42" i="1"/>
  <c r="G4" i="1"/>
  <c r="G47" i="1"/>
  <c r="F47" i="1"/>
  <c r="E47" i="1"/>
  <c r="I47" i="1" s="1"/>
  <c r="G46" i="1"/>
  <c r="F46" i="1"/>
  <c r="E46" i="1"/>
  <c r="I46" i="1" s="1"/>
  <c r="F43" i="1"/>
  <c r="G43" i="1" s="1"/>
  <c r="I44" i="1" s="1"/>
  <c r="I43" i="1"/>
  <c r="E43" i="1"/>
  <c r="F45" i="1"/>
  <c r="G45" i="1"/>
  <c r="E45" i="1"/>
  <c r="G44" i="1"/>
  <c r="F44" i="1"/>
  <c r="E44" i="1"/>
  <c r="I52" i="3" l="1"/>
  <c r="E50" i="3"/>
  <c r="F50" i="2"/>
  <c r="I50" i="2"/>
  <c r="Q73" i="2" s="1"/>
  <c r="E52" i="2"/>
  <c r="G52" i="2" s="1"/>
  <c r="I52" i="2" s="1"/>
  <c r="E48" i="1"/>
  <c r="F48" i="1" s="1"/>
  <c r="G49" i="1" s="1"/>
  <c r="E50" i="1" s="1"/>
  <c r="F50" i="1" s="1"/>
  <c r="I45" i="1"/>
  <c r="F50" i="3" l="1"/>
  <c r="I50" i="3"/>
  <c r="Q73" i="3" s="1"/>
  <c r="I50" i="1"/>
  <c r="Q73" i="1" s="1"/>
  <c r="E52" i="1"/>
  <c r="G52" i="1" l="1"/>
  <c r="I52" i="1" s="1"/>
</calcChain>
</file>

<file path=xl/sharedStrings.xml><?xml version="1.0" encoding="utf-8"?>
<sst xmlns="http://schemas.openxmlformats.org/spreadsheetml/2006/main" count="270" uniqueCount="63">
  <si>
    <t>年</t>
    <rPh sb="0" eb="1">
      <t>ネン</t>
    </rPh>
    <phoneticPr fontId="2"/>
  </si>
  <si>
    <t>月分</t>
    <rPh sb="0" eb="1">
      <t>ツキ</t>
    </rPh>
    <rPh sb="1" eb="2">
      <t>ブン</t>
    </rPh>
    <phoneticPr fontId="2"/>
  </si>
  <si>
    <t>1.</t>
    <phoneticPr fontId="2"/>
  </si>
  <si>
    <t>2.</t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</si>
  <si>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</si>
  <si>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</si>
  <si>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3.</t>
  </si>
  <si>
    <t>4.</t>
  </si>
  <si>
    <t>前月記載の「年調未済額」</t>
    <rPh sb="0" eb="2">
      <t>ゼンゲツ</t>
    </rPh>
    <rPh sb="2" eb="4">
      <t>キサイ</t>
    </rPh>
    <rPh sb="6" eb="8">
      <t>ネンチョウ</t>
    </rPh>
    <rPh sb="8" eb="11">
      <t>ミサイガク</t>
    </rPh>
    <phoneticPr fontId="2"/>
  </si>
  <si>
    <t>　 　○○円」の記載はないですか？</t>
    <phoneticPr fontId="2"/>
  </si>
  <si>
    <t>賞与支給人数</t>
    <rPh sb="0" eb="2">
      <t>ショウヨ</t>
    </rPh>
    <rPh sb="2" eb="6">
      <t>シキュウニンズウ</t>
    </rPh>
    <phoneticPr fontId="2"/>
  </si>
  <si>
    <t>賞与支給額</t>
    <rPh sb="0" eb="2">
      <t>ショウヨ</t>
    </rPh>
    <rPh sb="2" eb="5">
      <t>シキュウガク</t>
    </rPh>
    <phoneticPr fontId="2"/>
  </si>
  <si>
    <t>源泉税額</t>
    <rPh sb="0" eb="4">
      <t>ゲンセンゼイガク</t>
    </rPh>
    <phoneticPr fontId="2"/>
  </si>
  <si>
    <t>退職金支給人数</t>
    <rPh sb="0" eb="3">
      <t>タイショクキン</t>
    </rPh>
    <rPh sb="3" eb="7">
      <t>シキュウニンズウ</t>
    </rPh>
    <phoneticPr fontId="2"/>
  </si>
  <si>
    <t>退職金支給額</t>
    <rPh sb="0" eb="3">
      <t>タイショクキン</t>
    </rPh>
    <rPh sb="3" eb="6">
      <t>シキュウガク</t>
    </rPh>
    <phoneticPr fontId="2"/>
  </si>
  <si>
    <t>□</t>
    <phoneticPr fontId="2"/>
  </si>
  <si>
    <t>今月、賞与の支払いはありますか？</t>
    <rPh sb="3" eb="5">
      <t>ショウヨ</t>
    </rPh>
    <rPh sb="6" eb="8">
      <t>シハラ</t>
    </rPh>
    <phoneticPr fontId="2"/>
  </si>
  <si>
    <t>今月、退職金の支払いはありますか？</t>
    <rPh sb="3" eb="6">
      <t>タイショクキン</t>
    </rPh>
    <rPh sb="7" eb="9">
      <t>シハラ</t>
    </rPh>
    <phoneticPr fontId="2"/>
  </si>
  <si>
    <t>支給額　</t>
    <rPh sb="0" eb="3">
      <t>シキュウガク</t>
    </rPh>
    <phoneticPr fontId="2"/>
  </si>
  <si>
    <t>源泉税額　</t>
    <rPh sb="0" eb="2">
      <t>ゲンセン</t>
    </rPh>
    <rPh sb="2" eb="4">
      <t>ゼイガク</t>
    </rPh>
    <phoneticPr fontId="2"/>
  </si>
  <si>
    <t>ある場合は記入してください ⇒</t>
    <rPh sb="2" eb="4">
      <t>バアイ</t>
    </rPh>
    <rPh sb="5" eb="7">
      <t>キニュウ</t>
    </rPh>
    <phoneticPr fontId="2"/>
  </si>
  <si>
    <t>棒給</t>
    <rPh sb="0" eb="1">
      <t>ボウ</t>
    </rPh>
    <rPh sb="1" eb="2">
      <t>キュウ</t>
    </rPh>
    <phoneticPr fontId="2"/>
  </si>
  <si>
    <t>報酬</t>
    <rPh sb="0" eb="2">
      <t>ホウシュウ</t>
    </rPh>
    <phoneticPr fontId="2"/>
  </si>
  <si>
    <t>賞与</t>
    <rPh sb="0" eb="2">
      <t>ショウヨ</t>
    </rPh>
    <phoneticPr fontId="2"/>
  </si>
  <si>
    <t>退職金</t>
    <rPh sb="0" eb="3">
      <t>タイショクキン</t>
    </rPh>
    <phoneticPr fontId="2"/>
  </si>
  <si>
    <t>年調</t>
    <rPh sb="0" eb="2">
      <t>ネンチョウ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</si>
  <si>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</si>
  <si>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</si>
  <si>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摘要</t>
    <rPh sb="0" eb="2">
      <t>テキヨウ</t>
    </rPh>
    <phoneticPr fontId="2"/>
  </si>
  <si>
    <t>源泉税納付書作成ガイド</t>
    <rPh sb="0" eb="3">
      <t>ゲンセンゼイ</t>
    </rPh>
    <rPh sb="3" eb="6">
      <t>ノウフショ</t>
    </rPh>
    <rPh sb="6" eb="8">
      <t>サクセイ</t>
    </rPh>
    <phoneticPr fontId="2"/>
  </si>
  <si>
    <r>
      <t>円</t>
    </r>
    <r>
      <rPr>
        <sz val="9"/>
        <color theme="1"/>
        <rFont val="Meiryo UI"/>
        <family val="3"/>
        <charset val="128"/>
      </rPr>
      <t>(税抜)</t>
    </r>
    <rPh sb="0" eb="1">
      <t>エン</t>
    </rPh>
    <rPh sb="2" eb="4">
      <t>ゼイヌ</t>
    </rPh>
    <phoneticPr fontId="2"/>
  </si>
  <si>
    <t>5.</t>
    <phoneticPr fontId="2"/>
  </si>
  <si>
    <t>太枠内(青色)の記入をしていくと、納付書書き方が自動で完成します</t>
    <rPh sb="0" eb="1">
      <t>フト</t>
    </rPh>
    <rPh sb="1" eb="3">
      <t>ワクナイ</t>
    </rPh>
    <rPh sb="4" eb="6">
      <t>アオイロ</t>
    </rPh>
    <rPh sb="8" eb="10">
      <t>キニュウ</t>
    </rPh>
    <rPh sb="17" eb="20">
      <t>ノウフショ</t>
    </rPh>
    <rPh sb="20" eb="21">
      <t>カ</t>
    </rPh>
    <rPh sb="22" eb="23">
      <t>カタ</t>
    </rPh>
    <rPh sb="24" eb="26">
      <t>ジドウ</t>
    </rPh>
    <rPh sb="27" eb="29">
      <t>カンセイ</t>
    </rPh>
    <phoneticPr fontId="2"/>
  </si>
  <si>
    <t>計算領域(非表示)</t>
    <rPh sb="0" eb="4">
      <t>ケイサンリョウイキ</t>
    </rPh>
    <rPh sb="5" eb="8">
      <t>ヒヒョウジ</t>
    </rPh>
    <phoneticPr fontId="2"/>
  </si>
  <si>
    <t>年月日</t>
    <rPh sb="0" eb="3">
      <t>ネンガッピ</t>
    </rPh>
    <phoneticPr fontId="2"/>
  </si>
  <si>
    <t>令和</t>
    <rPh sb="0" eb="2">
      <t>レイワ</t>
    </rPh>
    <phoneticPr fontId="2"/>
  </si>
  <si>
    <t>対象の年月を記入してください</t>
    <rPh sb="0" eb="2">
      <t>タイショウ</t>
    </rPh>
    <rPh sb="3" eb="4">
      <t>ネン</t>
    </rPh>
    <rPh sb="4" eb="5">
      <t>ツキ</t>
    </rPh>
    <rPh sb="6" eb="8">
      <t>キニュウ</t>
    </rPh>
    <phoneticPr fontId="2"/>
  </si>
  <si>
    <t>年調での還付額</t>
    <rPh sb="0" eb="2">
      <t>ネンチョウ</t>
    </rPh>
    <rPh sb="4" eb="6">
      <t>カンプ</t>
    </rPh>
    <rPh sb="6" eb="7">
      <t>ガク</t>
    </rPh>
    <phoneticPr fontId="2"/>
  </si>
  <si>
    <t>年調による追加徴収額</t>
    <rPh sb="0" eb="2">
      <t>ネンチョウ</t>
    </rPh>
    <rPh sb="5" eb="7">
      <t>ツイカ</t>
    </rPh>
    <rPh sb="7" eb="9">
      <t>チョウシュウ</t>
    </rPh>
    <rPh sb="9" eb="10">
      <t>ガク</t>
    </rPh>
    <phoneticPr fontId="2"/>
  </si>
  <si>
    <t>(1月頃)年末調整での還付/追加徴収ありますか？</t>
    <rPh sb="2" eb="3">
      <t>ガツ</t>
    </rPh>
    <rPh sb="3" eb="4">
      <t>ゴロ</t>
    </rPh>
    <rPh sb="5" eb="7">
      <t>ネンマツ</t>
    </rPh>
    <rPh sb="11" eb="13">
      <t>カンプ</t>
    </rPh>
    <rPh sb="14" eb="18">
      <t>ツイカチョウシュウ</t>
    </rPh>
    <phoneticPr fontId="2"/>
  </si>
  <si>
    <t>前月の源泉税納付書の摘要に「年調還付未済額
○○円」の記載はありますか？</t>
    <rPh sb="10" eb="12">
      <t>テキヨウ</t>
    </rPh>
    <rPh sb="14" eb="16">
      <t>ネンチョウ</t>
    </rPh>
    <rPh sb="16" eb="18">
      <t>カンプ</t>
    </rPh>
    <phoneticPr fontId="2"/>
  </si>
  <si>
    <t>給与支給人数　</t>
    <rPh sb="0" eb="2">
      <t>キュウヨ</t>
    </rPh>
    <rPh sb="2" eb="4">
      <t>シキュウ</t>
    </rPh>
    <rPh sb="4" eb="6">
      <t>ニンズウ</t>
    </rPh>
    <phoneticPr fontId="2"/>
  </si>
  <si>
    <t>課税支給額　</t>
    <rPh sb="0" eb="2">
      <t>カゼイ</t>
    </rPh>
    <rPh sb="2" eb="5">
      <t>シキュウガク</t>
    </rPh>
    <phoneticPr fontId="2"/>
  </si>
  <si>
    <t xml:space="preserve">源泉税額  </t>
    <rPh sb="0" eb="4">
      <t>ゲンセンゼイガク</t>
    </rPh>
    <phoneticPr fontId="2"/>
  </si>
  <si>
    <t>・・給与明細一覧表の全員合計欄の 「課税支給額」の金額</t>
    <rPh sb="2" eb="6">
      <t>キュウヨメイサイ</t>
    </rPh>
    <rPh sb="6" eb="9">
      <t>イチランヒョウ</t>
    </rPh>
    <rPh sb="10" eb="12">
      <t>ゼンイン</t>
    </rPh>
    <rPh sb="12" eb="15">
      <t>ゴウケイラン</t>
    </rPh>
    <rPh sb="18" eb="20">
      <t>カゼイ</t>
    </rPh>
    <rPh sb="20" eb="22">
      <t>シキュウ</t>
    </rPh>
    <rPh sb="22" eb="23">
      <t>ガク</t>
    </rPh>
    <rPh sb="25" eb="27">
      <t>キンガク</t>
    </rPh>
    <phoneticPr fontId="2"/>
  </si>
  <si>
    <t>・・給与明細一覧表の全員合計欄の 「所得税」や「源泉所得税」の金額</t>
    <rPh sb="2" eb="6">
      <t>キュウヨメイサイ</t>
    </rPh>
    <rPh sb="6" eb="9">
      <t>イチランヒョウ</t>
    </rPh>
    <rPh sb="10" eb="12">
      <t>ゼンイン</t>
    </rPh>
    <rPh sb="12" eb="15">
      <t>ゴウケイラン</t>
    </rPh>
    <rPh sb="18" eb="21">
      <t>ショトクゼイ</t>
    </rPh>
    <rPh sb="24" eb="26">
      <t>ゲンセン</t>
    </rPh>
    <rPh sb="26" eb="29">
      <t>ショトクゼイ</t>
    </rPh>
    <rPh sb="31" eb="33">
      <t>キンガク</t>
    </rPh>
    <phoneticPr fontId="2"/>
  </si>
  <si>
    <t>以下にあてはまるかを確認して、あてはまるときには追加の記入をしてください</t>
    <rPh sb="0" eb="2">
      <t>イカ</t>
    </rPh>
    <rPh sb="10" eb="12">
      <t>カクニン</t>
    </rPh>
    <rPh sb="24" eb="26">
      <t>ツイカ</t>
    </rPh>
    <rPh sb="27" eb="29">
      <t>キニュウ</t>
    </rPh>
    <phoneticPr fontId="2"/>
  </si>
  <si>
    <t>税理士</t>
  </si>
  <si>
    <t xml:space="preserve">支払先(リストから選択)   </t>
    <rPh sb="0" eb="2">
      <t>シハライ</t>
    </rPh>
    <rPh sb="2" eb="3">
      <t>サキ</t>
    </rPh>
    <rPh sb="9" eb="11">
      <t>センタク</t>
    </rPh>
    <phoneticPr fontId="2"/>
  </si>
  <si>
    <t>司法書士</t>
  </si>
  <si>
    <t>※士業等への報酬・・・士業や個人デザイン業などの、請求書に「源泉税の差引」が</t>
    <rPh sb="1" eb="4">
      <t>シギョウtt</t>
    </rPh>
    <rPh sb="6" eb="8">
      <t>ホウシュウ</t>
    </rPh>
    <rPh sb="11" eb="13">
      <t>シギョウ</t>
    </rPh>
    <rPh sb="14" eb="16">
      <t>コジン</t>
    </rPh>
    <rPh sb="20" eb="21">
      <t>ギョウ</t>
    </rPh>
    <rPh sb="25" eb="28">
      <t>sks</t>
    </rPh>
    <rPh sb="30" eb="33">
      <t>ゲンセンゼイ</t>
    </rPh>
    <rPh sb="34" eb="36">
      <t>サシヒキ</t>
    </rPh>
    <phoneticPr fontId="2"/>
  </si>
  <si>
    <t>　ある支払は全てここに該当します。請求書の下記の部分を転記してください。</t>
    <rPh sb="11" eb="13">
      <t>ガイトウ</t>
    </rPh>
    <phoneticPr fontId="2"/>
  </si>
  <si>
    <t>社労士</t>
  </si>
  <si>
    <t>デザイン料</t>
  </si>
  <si>
    <t>司法書士</t>
    <rPh sb="0" eb="4">
      <t>シホウショシ</t>
    </rPh>
    <phoneticPr fontId="2"/>
  </si>
  <si>
    <t>その他</t>
  </si>
  <si>
    <t>源泉税については国税庁の下記サイトもご参考ください</t>
    <rPh sb="0" eb="3">
      <t>ゲンセンゼイ</t>
    </rPh>
    <rPh sb="8" eb="11">
      <t>コクゼイチョウ</t>
    </rPh>
    <rPh sb="12" eb="14">
      <t>カキ</t>
    </rPh>
    <rPh sb="19" eb="21">
      <t>サンコウ</t>
    </rPh>
    <phoneticPr fontId="2"/>
  </si>
  <si>
    <t>https://www.nta.go.jp/publication/pamph/gensen/aramashi2016/pdf/07.pdf</t>
    <phoneticPr fontId="2"/>
  </si>
  <si>
    <t>国税庁：納付書の記載のしかた</t>
    <rPh sb="0" eb="3">
      <t>コクゼイチョウ</t>
    </rPh>
    <rPh sb="4" eb="7">
      <t>ノウフショ</t>
    </rPh>
    <rPh sb="8" eb="10">
      <t>キサイ</t>
    </rPh>
    <phoneticPr fontId="2"/>
  </si>
  <si>
    <t>国税庁：源泉税の納付対象と納付額</t>
    <rPh sb="4" eb="7">
      <t>ゲンセンゼイ</t>
    </rPh>
    <rPh sb="8" eb="10">
      <t>ノウフ</t>
    </rPh>
    <rPh sb="10" eb="12">
      <t>タイショウ</t>
    </rPh>
    <rPh sb="13" eb="16">
      <t>ノウフガク</t>
    </rPh>
    <phoneticPr fontId="2"/>
  </si>
  <si>
    <t>https://www.nta.go.jp/law/jimu-unei/shotoku/gensen/080623/03.htm</t>
    <phoneticPr fontId="2"/>
  </si>
  <si>
    <t>中村勇樹公認会計士税理士事務所</t>
    <rPh sb="0" eb="15">
      <t>yン</t>
    </rPh>
    <phoneticPr fontId="2"/>
  </si>
  <si>
    <t>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</si>
</sst>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2"/>
      <charset val="128"/>
    </font>
    <font>
      <sz val="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2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2"/>
      <charset val="128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2"/>
      <charset val="128"/>
    </font>
    <font>
      <sz val="8"/>
      <color theme="0"/>
      <name val="Meiryo UI"/>
      <family val="2"/>
      <charset val="128"/>
    </font>
    <font>
      <u/>
      <sz val="11"/>
      <color theme="10"/>
      <name val="Meiryo UI"/>
      <family val="2"/>
      <charset val="128"/>
    </font>
    <font>
      <u/>
      <sz val="8"/>
      <color theme="10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38" fontId="0" fillId="2" borderId="1" xfId="1" applyFont="1" applyFill="1" applyBorder="1">
      <alignment vertical="center"/>
    </xf>
    <xf numFmtId="38" fontId="4" fillId="2" borderId="1" xfId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38" fontId="0" fillId="2" borderId="1" xfId="1" applyFont="1" applyFill="1" applyBorder="1" applyAlignment="1">
      <alignment vertical="center" shrinkToFit="1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quotePrefix="1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12" fillId="0" borderId="0" xfId="0" applyFont="1" applyAlignment="1">
      <alignment horizontal="left" vertical="top" indent="2"/>
    </xf>
    <xf numFmtId="0" fontId="13" fillId="0" borderId="0" xfId="0" applyFo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14" fontId="6" fillId="3" borderId="0" xfId="0" applyNumberFormat="1" applyFont="1" applyFill="1">
      <alignment vertical="center"/>
    </xf>
    <xf numFmtId="0" fontId="4" fillId="3" borderId="0" xfId="0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0" xfId="0" applyFont="1" applyAlignment="1"/>
    <xf numFmtId="0" fontId="0" fillId="0" borderId="0" xfId="0" applyAlignment="1"/>
    <xf numFmtId="0" fontId="6" fillId="3" borderId="1" xfId="0" applyFont="1" applyFill="1" applyBorder="1" applyAlignment="1">
      <alignment horizontal="right" vertical="center"/>
    </xf>
    <xf numFmtId="38" fontId="6" fillId="3" borderId="1" xfId="0" applyNumberFormat="1" applyFont="1" applyFill="1" applyBorder="1" applyAlignment="1">
      <alignment horizontal="right" vertical="center"/>
    </xf>
    <xf numFmtId="0" fontId="6" fillId="3" borderId="0" xfId="0" applyFont="1" applyFill="1">
      <alignment vertical="center"/>
    </xf>
    <xf numFmtId="38" fontId="6" fillId="3" borderId="1" xfId="0" applyNumberFormat="1" applyFont="1" applyFill="1" applyBorder="1">
      <alignment vertical="center"/>
    </xf>
    <xf numFmtId="0" fontId="6" fillId="3" borderId="1" xfId="0" applyFont="1" applyFill="1" applyBorder="1">
      <alignment vertical="center"/>
    </xf>
    <xf numFmtId="38" fontId="6" fillId="3" borderId="0" xfId="0" applyNumberFormat="1" applyFont="1" applyFill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 indent="1"/>
    </xf>
    <xf numFmtId="38" fontId="15" fillId="2" borderId="1" xfId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right" vertical="center"/>
    </xf>
    <xf numFmtId="38" fontId="16" fillId="0" borderId="0" xfId="1" applyFont="1">
      <alignment vertical="center"/>
    </xf>
    <xf numFmtId="38" fontId="6" fillId="3" borderId="0" xfId="0" applyNumberFormat="1" applyFont="1" applyFill="1" applyBorder="1">
      <alignment vertical="center"/>
    </xf>
    <xf numFmtId="0" fontId="6" fillId="3" borderId="0" xfId="0" applyFont="1" applyFill="1" applyBorder="1">
      <alignment vertical="center"/>
    </xf>
    <xf numFmtId="38" fontId="0" fillId="2" borderId="1" xfId="1" applyFont="1" applyFill="1" applyBorder="1" applyAlignment="1">
      <alignment vertical="center"/>
    </xf>
    <xf numFmtId="0" fontId="18" fillId="0" borderId="0" xfId="2" applyFont="1">
      <alignment vertical="center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112642</xdr:colOff>
      <xdr:row>16</xdr:row>
      <xdr:rowOff>99390</xdr:rowOff>
    </xdr:from>
    <xdr:to>
      <xdr:col>16</xdr:col>
      <xdr:colOff>6626</xdr:colOff>
      <xdr:row>26</xdr:row>
      <xdr:rowOff>104740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C5152FDA-755D-429E-BB59-BC68B9ABB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8903" y="3226903"/>
          <a:ext cx="2988366" cy="1708255"/>
        </a:xfrm>
        <a:prstGeom prst="rect">
          <a:avLst/>
        </a:prstGeom>
      </xdr:spPr>
    </xdr:pic>
    <xdr:clientData/>
  </xdr:twoCellAnchor>
  <xdr:twoCellAnchor editAs="oneCell">
    <xdr:from>
      <xdr:col>2</xdr:col>
      <xdr:colOff>31476</xdr:colOff>
      <xdr:row>52</xdr:row>
      <xdr:rowOff>26504</xdr:rowOff>
    </xdr:from>
    <xdr:to>
      <xdr:col>17</xdr:col>
      <xdr:colOff>71785</xdr:colOff>
      <xdr:row>72</xdr:row>
      <xdr:rowOff>46953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37492D5-A9CC-41A2-A52E-473266D91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5" y="7971182"/>
          <a:ext cx="7077213" cy="3883458"/>
        </a:xfrm>
        <a:prstGeom prst="rect">
          <a:avLst/>
        </a:prstGeom>
      </xdr:spPr>
    </xdr:pic>
    <xdr:clientData/>
  </xdr:twoCellAnchor>
  <xdr:twoCellAnchor>
    <xdr:from>
      <xdr:col>4</xdr:col>
      <xdr:colOff>312423</xdr:colOff>
      <xdr:row>53</xdr:row>
      <xdr:rowOff>105355</xdr:rowOff>
    </xdr:from>
    <xdr:to>
      <xdr:col>4</xdr:col>
      <xdr:colOff>627162</xdr:colOff>
      <xdr:row>54</xdr:row>
      <xdr:rowOff>154229</xdr:rowOff>
    </xdr:to>
    <xdr:sp macro="" textlink="$E$43">
      <xdr:nvSpPr>
        <xdr:cNvPr id="4" name="正方形/長方形 3">
          <a:extLst>
            <a:ext uri="{FF2B5EF4-FFF2-40B4-BE49-F238E27FC236}">
              <a16:creationId xmlns:a16="http://schemas.microsoft.com/office/drawing/2014/main" id="{EA2249C1-A669-43B7-B640-BC24A91CF6A3}"/>
            </a:ext>
          </a:extLst>
        </xdr:cNvPr>
        <xdr:cNvSpPr/>
      </xdr:nvSpPr>
      <xdr:spPr>
        <a:xfrm>
          <a:off x="1915936" y="8308451"/>
          <a:ext cx="314739" cy="241030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fld id="{257789A6-04E8-41BA-8680-063C4E5A9ADC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03</a:t>
          </a:fld>
          <a:endParaRPr kumimoji="1" lang="ja-JP" altLang="en-US" sz="1100" b="1"/>
        </a:p>
      </xdr:txBody>
    </xdr:sp>
    <xdr:clientData/>
  </xdr:twoCellAnchor>
  <xdr:twoCellAnchor>
    <xdr:from>
      <xdr:col>15</xdr:col>
      <xdr:colOff>99933</xdr:colOff>
      <xdr:row>56</xdr:row>
      <xdr:rowOff>121122</xdr:rowOff>
    </xdr:from>
    <xdr:to>
      <xdr:col>16</xdr:col>
      <xdr:colOff>363297</xdr:colOff>
      <xdr:row>57</xdr:row>
      <xdr:rowOff>169993</xdr:rowOff>
    </xdr:to>
    <xdr:sp macro="" textlink="$F$43">
      <xdr:nvSpPr>
        <xdr:cNvPr id="5" name="正方形/長方形 4">
          <a:extLst>
            <a:ext uri="{FF2B5EF4-FFF2-40B4-BE49-F238E27FC236}">
              <a16:creationId xmlns:a16="http://schemas.microsoft.com/office/drawing/2014/main" id="{F932045C-189C-4046-BFE7-EF170436CC92}"/>
            </a:ext>
          </a:extLst>
        </xdr:cNvPr>
        <xdr:cNvSpPr/>
      </xdr:nvSpPr>
      <xdr:spPr>
        <a:xfrm>
          <a:off x="6712768" y="8900687"/>
          <a:ext cx="621172" cy="241028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49110D32-C894-46FA-ADD1-F9E400C4BE6C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0305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160401</xdr:colOff>
      <xdr:row>55</xdr:row>
      <xdr:rowOff>63314</xdr:rowOff>
    </xdr:from>
    <xdr:to>
      <xdr:col>6</xdr:col>
      <xdr:colOff>192617</xdr:colOff>
      <xdr:row>56</xdr:row>
      <xdr:rowOff>112188</xdr:rowOff>
    </xdr:to>
    <xdr:sp macro="" textlink="$F$44">
      <xdr:nvSpPr>
        <xdr:cNvPr id="6" name="正方形/長方形 5">
          <a:extLst>
            <a:ext uri="{FF2B5EF4-FFF2-40B4-BE49-F238E27FC236}">
              <a16:creationId xmlns:a16="http://schemas.microsoft.com/office/drawing/2014/main" id="{7D24B892-50E9-490E-9E0F-0B405D99BB70}"/>
            </a:ext>
          </a:extLst>
        </xdr:cNvPr>
        <xdr:cNvSpPr/>
      </xdr:nvSpPr>
      <xdr:spPr>
        <a:xfrm>
          <a:off x="2545792" y="8650723"/>
          <a:ext cx="582182" cy="241030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163FA54B-A344-4646-97A9-BB40B5153C1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25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73347</xdr:colOff>
      <xdr:row>55</xdr:row>
      <xdr:rowOff>55089</xdr:rowOff>
    </xdr:from>
    <xdr:to>
      <xdr:col>4</xdr:col>
      <xdr:colOff>721790</xdr:colOff>
      <xdr:row>56</xdr:row>
      <xdr:rowOff>106933</xdr:rowOff>
    </xdr:to>
    <xdr:sp macro="" textlink="$I$44">
      <xdr:nvSpPr>
        <xdr:cNvPr id="7" name="正方形/長方形 6">
          <a:extLst>
            <a:ext uri="{FF2B5EF4-FFF2-40B4-BE49-F238E27FC236}">
              <a16:creationId xmlns:a16="http://schemas.microsoft.com/office/drawing/2014/main" id="{7AF09921-46B7-4AB5-BD9C-206534E58DDB}"/>
            </a:ext>
          </a:extLst>
        </xdr:cNvPr>
        <xdr:cNvSpPr/>
      </xdr:nvSpPr>
      <xdr:spPr>
        <a:xfrm>
          <a:off x="1676860" y="8642498"/>
          <a:ext cx="648443" cy="244000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9EBCBB92-A2ED-4ACF-A717-D2CBF0E0060B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030531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83631</xdr:colOff>
      <xdr:row>55</xdr:row>
      <xdr:rowOff>68484</xdr:rowOff>
    </xdr:from>
    <xdr:to>
      <xdr:col>9</xdr:col>
      <xdr:colOff>296240</xdr:colOff>
      <xdr:row>56</xdr:row>
      <xdr:rowOff>117358</xdr:rowOff>
    </xdr:to>
    <xdr:sp macro="" textlink="$E$44">
      <xdr:nvSpPr>
        <xdr:cNvPr id="8" name="正方形/長方形 7">
          <a:extLst>
            <a:ext uri="{FF2B5EF4-FFF2-40B4-BE49-F238E27FC236}">
              <a16:creationId xmlns:a16="http://schemas.microsoft.com/office/drawing/2014/main" id="{FF0E9871-3A28-4935-A399-3E398FB74D9E}"/>
            </a:ext>
          </a:extLst>
        </xdr:cNvPr>
        <xdr:cNvSpPr/>
      </xdr:nvSpPr>
      <xdr:spPr>
        <a:xfrm>
          <a:off x="3827370" y="8655893"/>
          <a:ext cx="1067374" cy="241030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E4CF4BA0-1182-4ACE-91ED-F6218A58141B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2,150,500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371062</xdr:colOff>
      <xdr:row>55</xdr:row>
      <xdr:rowOff>68484</xdr:rowOff>
    </xdr:from>
    <xdr:to>
      <xdr:col>14</xdr:col>
      <xdr:colOff>234899</xdr:colOff>
      <xdr:row>56</xdr:row>
      <xdr:rowOff>117358</xdr:rowOff>
    </xdr:to>
    <xdr:sp macro="" textlink="$G$44">
      <xdr:nvSpPr>
        <xdr:cNvPr id="9" name="正方形/長方形 8">
          <a:extLst>
            <a:ext uri="{FF2B5EF4-FFF2-40B4-BE49-F238E27FC236}">
              <a16:creationId xmlns:a16="http://schemas.microsoft.com/office/drawing/2014/main" id="{C447A6D4-D2FF-425E-B9DA-0282CE934A96}"/>
            </a:ext>
          </a:extLst>
        </xdr:cNvPr>
        <xdr:cNvSpPr/>
      </xdr:nvSpPr>
      <xdr:spPr>
        <a:xfrm>
          <a:off x="5459897" y="8609510"/>
          <a:ext cx="1043280" cy="24103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FF4FD180-F95D-4C5E-8060-57222F9ADB4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19,550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160400</xdr:colOff>
      <xdr:row>56</xdr:row>
      <xdr:rowOff>127748</xdr:rowOff>
    </xdr:from>
    <xdr:to>
      <xdr:col>6</xdr:col>
      <xdr:colOff>192616</xdr:colOff>
      <xdr:row>57</xdr:row>
      <xdr:rowOff>176619</xdr:rowOff>
    </xdr:to>
    <xdr:sp macro="" textlink="$F$46">
      <xdr:nvSpPr>
        <xdr:cNvPr id="10" name="正方形/長方形 9">
          <a:extLst>
            <a:ext uri="{FF2B5EF4-FFF2-40B4-BE49-F238E27FC236}">
              <a16:creationId xmlns:a16="http://schemas.microsoft.com/office/drawing/2014/main" id="{255E6B6E-BFE5-43D3-B1E3-C29E39AA5BC7}"/>
            </a:ext>
          </a:extLst>
        </xdr:cNvPr>
        <xdr:cNvSpPr/>
      </xdr:nvSpPr>
      <xdr:spPr>
        <a:xfrm>
          <a:off x="2545791" y="8860931"/>
          <a:ext cx="582182" cy="241027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1D70DA0A-B486-492E-B7AE-31120A363C4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73346</xdr:colOff>
      <xdr:row>56</xdr:row>
      <xdr:rowOff>122493</xdr:rowOff>
    </xdr:from>
    <xdr:to>
      <xdr:col>4</xdr:col>
      <xdr:colOff>721789</xdr:colOff>
      <xdr:row>57</xdr:row>
      <xdr:rowOff>171364</xdr:rowOff>
    </xdr:to>
    <xdr:sp macro="" textlink="$I$46">
      <xdr:nvSpPr>
        <xdr:cNvPr id="11" name="正方形/長方形 10">
          <a:extLst>
            <a:ext uri="{FF2B5EF4-FFF2-40B4-BE49-F238E27FC236}">
              <a16:creationId xmlns:a16="http://schemas.microsoft.com/office/drawing/2014/main" id="{B1A97E82-3FF5-495D-B66D-A1BF18CC8F4F}"/>
            </a:ext>
          </a:extLst>
        </xdr:cNvPr>
        <xdr:cNvSpPr/>
      </xdr:nvSpPr>
      <xdr:spPr>
        <a:xfrm>
          <a:off x="1676859" y="8855676"/>
          <a:ext cx="648443" cy="241027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9B6C8E74-32A6-448E-AA14-9916CE837F99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 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83630</xdr:colOff>
      <xdr:row>56</xdr:row>
      <xdr:rowOff>132918</xdr:rowOff>
    </xdr:from>
    <xdr:to>
      <xdr:col>9</xdr:col>
      <xdr:colOff>296239</xdr:colOff>
      <xdr:row>57</xdr:row>
      <xdr:rowOff>181789</xdr:rowOff>
    </xdr:to>
    <xdr:sp macro="" textlink="$E$46">
      <xdr:nvSpPr>
        <xdr:cNvPr id="12" name="正方形/長方形 11">
          <a:extLst>
            <a:ext uri="{FF2B5EF4-FFF2-40B4-BE49-F238E27FC236}">
              <a16:creationId xmlns:a16="http://schemas.microsoft.com/office/drawing/2014/main" id="{9BD7486A-0A51-4376-B7E6-C2720F82E7EA}"/>
            </a:ext>
          </a:extLst>
        </xdr:cNvPr>
        <xdr:cNvSpPr/>
      </xdr:nvSpPr>
      <xdr:spPr>
        <a:xfrm>
          <a:off x="3827369" y="8866101"/>
          <a:ext cx="1067374" cy="241027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86B681B7-AC41-418E-A676-1E8860B12FE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371061</xdr:colOff>
      <xdr:row>56</xdr:row>
      <xdr:rowOff>132918</xdr:rowOff>
    </xdr:from>
    <xdr:to>
      <xdr:col>14</xdr:col>
      <xdr:colOff>234898</xdr:colOff>
      <xdr:row>57</xdr:row>
      <xdr:rowOff>181789</xdr:rowOff>
    </xdr:to>
    <xdr:sp macro="" textlink="$G$46">
      <xdr:nvSpPr>
        <xdr:cNvPr id="13" name="正方形/長方形 12">
          <a:extLst>
            <a:ext uri="{FF2B5EF4-FFF2-40B4-BE49-F238E27FC236}">
              <a16:creationId xmlns:a16="http://schemas.microsoft.com/office/drawing/2014/main" id="{A90837CC-9CD4-4775-AFEB-A59026CC4FB0}"/>
            </a:ext>
          </a:extLst>
        </xdr:cNvPr>
        <xdr:cNvSpPr/>
      </xdr:nvSpPr>
      <xdr:spPr>
        <a:xfrm>
          <a:off x="5459896" y="8866101"/>
          <a:ext cx="1043280" cy="241027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3AF95B54-4D4D-4B7C-BCA1-5D6A6C3D956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161889</xdr:colOff>
      <xdr:row>59</xdr:row>
      <xdr:rowOff>12962</xdr:rowOff>
    </xdr:from>
    <xdr:to>
      <xdr:col>6</xdr:col>
      <xdr:colOff>194105</xdr:colOff>
      <xdr:row>60</xdr:row>
      <xdr:rowOff>64806</xdr:rowOff>
    </xdr:to>
    <xdr:sp macro="" textlink="$F$47">
      <xdr:nvSpPr>
        <xdr:cNvPr id="14" name="正方形/長方形 13">
          <a:extLst>
            <a:ext uri="{FF2B5EF4-FFF2-40B4-BE49-F238E27FC236}">
              <a16:creationId xmlns:a16="http://schemas.microsoft.com/office/drawing/2014/main" id="{8D77FFBE-184D-44F3-A598-87E418190BE0}"/>
            </a:ext>
          </a:extLst>
        </xdr:cNvPr>
        <xdr:cNvSpPr/>
      </xdr:nvSpPr>
      <xdr:spPr>
        <a:xfrm>
          <a:off x="2547280" y="9368997"/>
          <a:ext cx="582182" cy="244000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C8BD66CC-9CFA-40CB-90D2-BAAB0AEA3E26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74835</xdr:colOff>
      <xdr:row>59</xdr:row>
      <xdr:rowOff>7707</xdr:rowOff>
    </xdr:from>
    <xdr:to>
      <xdr:col>4</xdr:col>
      <xdr:colOff>723278</xdr:colOff>
      <xdr:row>60</xdr:row>
      <xdr:rowOff>56580</xdr:rowOff>
    </xdr:to>
    <xdr:sp macro="" textlink="$I$47">
      <xdr:nvSpPr>
        <xdr:cNvPr id="15" name="正方形/長方形 14">
          <a:extLst>
            <a:ext uri="{FF2B5EF4-FFF2-40B4-BE49-F238E27FC236}">
              <a16:creationId xmlns:a16="http://schemas.microsoft.com/office/drawing/2014/main" id="{A8624FDE-A70F-496B-9BE5-77654DDD2D9F}"/>
            </a:ext>
          </a:extLst>
        </xdr:cNvPr>
        <xdr:cNvSpPr/>
      </xdr:nvSpPr>
      <xdr:spPr>
        <a:xfrm>
          <a:off x="1678348" y="9363742"/>
          <a:ext cx="648443" cy="241029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DEC25ACD-736B-40EB-A0B0-1FC3A6E24E24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 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85119</xdr:colOff>
      <xdr:row>59</xdr:row>
      <xdr:rowOff>18132</xdr:rowOff>
    </xdr:from>
    <xdr:to>
      <xdr:col>9</xdr:col>
      <xdr:colOff>297728</xdr:colOff>
      <xdr:row>60</xdr:row>
      <xdr:rowOff>69976</xdr:rowOff>
    </xdr:to>
    <xdr:sp macro="" textlink="$E$47">
      <xdr:nvSpPr>
        <xdr:cNvPr id="16" name="正方形/長方形 15">
          <a:extLst>
            <a:ext uri="{FF2B5EF4-FFF2-40B4-BE49-F238E27FC236}">
              <a16:creationId xmlns:a16="http://schemas.microsoft.com/office/drawing/2014/main" id="{0082E328-1B1A-4278-B82D-8F8E78028E30}"/>
            </a:ext>
          </a:extLst>
        </xdr:cNvPr>
        <xdr:cNvSpPr/>
      </xdr:nvSpPr>
      <xdr:spPr>
        <a:xfrm>
          <a:off x="3828858" y="9374167"/>
          <a:ext cx="1067374" cy="244000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BDAFE8A0-5C7C-4F78-9C5F-44B5D41F85E7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372550</xdr:colOff>
      <xdr:row>59</xdr:row>
      <xdr:rowOff>18132</xdr:rowOff>
    </xdr:from>
    <xdr:to>
      <xdr:col>14</xdr:col>
      <xdr:colOff>236387</xdr:colOff>
      <xdr:row>60</xdr:row>
      <xdr:rowOff>69976</xdr:rowOff>
    </xdr:to>
    <xdr:sp macro="" textlink="$G$47">
      <xdr:nvSpPr>
        <xdr:cNvPr id="17" name="正方形/長方形 16">
          <a:extLst>
            <a:ext uri="{FF2B5EF4-FFF2-40B4-BE49-F238E27FC236}">
              <a16:creationId xmlns:a16="http://schemas.microsoft.com/office/drawing/2014/main" id="{D13ED70B-A472-4863-9FCE-CC673DDA2A93}"/>
            </a:ext>
          </a:extLst>
        </xdr:cNvPr>
        <xdr:cNvSpPr/>
      </xdr:nvSpPr>
      <xdr:spPr>
        <a:xfrm>
          <a:off x="5461385" y="9327784"/>
          <a:ext cx="1043280" cy="24400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67413CA9-F6E2-4780-AD84-54FF2F743E52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161891</xdr:colOff>
      <xdr:row>60</xdr:row>
      <xdr:rowOff>68486</xdr:rowOff>
    </xdr:from>
    <xdr:to>
      <xdr:col>6</xdr:col>
      <xdr:colOff>194107</xdr:colOff>
      <xdr:row>61</xdr:row>
      <xdr:rowOff>117358</xdr:rowOff>
    </xdr:to>
    <xdr:sp macro="" textlink="$F$45">
      <xdr:nvSpPr>
        <xdr:cNvPr id="18" name="正方形/長方形 17">
          <a:extLst>
            <a:ext uri="{FF2B5EF4-FFF2-40B4-BE49-F238E27FC236}">
              <a16:creationId xmlns:a16="http://schemas.microsoft.com/office/drawing/2014/main" id="{26188341-8F3D-46A2-AEE8-DA36218BE53D}"/>
            </a:ext>
          </a:extLst>
        </xdr:cNvPr>
        <xdr:cNvSpPr/>
      </xdr:nvSpPr>
      <xdr:spPr>
        <a:xfrm>
          <a:off x="2547282" y="9616677"/>
          <a:ext cx="582182" cy="241029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21D978E1-BDD9-4E53-9F3D-4BD6875FD279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2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74837</xdr:colOff>
      <xdr:row>60</xdr:row>
      <xdr:rowOff>63231</xdr:rowOff>
    </xdr:from>
    <xdr:to>
      <xdr:col>4</xdr:col>
      <xdr:colOff>723280</xdr:colOff>
      <xdr:row>61</xdr:row>
      <xdr:rowOff>112103</xdr:rowOff>
    </xdr:to>
    <xdr:sp macro="" textlink="$I$45">
      <xdr:nvSpPr>
        <xdr:cNvPr id="19" name="正方形/長方形 18">
          <a:extLst>
            <a:ext uri="{FF2B5EF4-FFF2-40B4-BE49-F238E27FC236}">
              <a16:creationId xmlns:a16="http://schemas.microsoft.com/office/drawing/2014/main" id="{44F3ADF6-9C73-4F71-9499-B621C3D32566}"/>
            </a:ext>
          </a:extLst>
        </xdr:cNvPr>
        <xdr:cNvSpPr/>
      </xdr:nvSpPr>
      <xdr:spPr>
        <a:xfrm>
          <a:off x="1678350" y="9611422"/>
          <a:ext cx="648443" cy="241029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1D9250E2-F547-4E22-B53A-EE45F1B84CD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030531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85121</xdr:colOff>
      <xdr:row>60</xdr:row>
      <xdr:rowOff>73656</xdr:rowOff>
    </xdr:from>
    <xdr:to>
      <xdr:col>9</xdr:col>
      <xdr:colOff>297730</xdr:colOff>
      <xdr:row>61</xdr:row>
      <xdr:rowOff>122528</xdr:rowOff>
    </xdr:to>
    <xdr:sp macro="" textlink="$E$45">
      <xdr:nvSpPr>
        <xdr:cNvPr id="20" name="正方形/長方形 19">
          <a:extLst>
            <a:ext uri="{FF2B5EF4-FFF2-40B4-BE49-F238E27FC236}">
              <a16:creationId xmlns:a16="http://schemas.microsoft.com/office/drawing/2014/main" id="{4D270E94-4A85-4778-A8E1-B4AC2A0038CF}"/>
            </a:ext>
          </a:extLst>
        </xdr:cNvPr>
        <xdr:cNvSpPr/>
      </xdr:nvSpPr>
      <xdr:spPr>
        <a:xfrm>
          <a:off x="3828860" y="9621847"/>
          <a:ext cx="1067374" cy="241029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09AD3DFC-597B-4E26-ADDE-F0F8F0C4BEA9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80,000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372552</xdr:colOff>
      <xdr:row>60</xdr:row>
      <xdr:rowOff>73656</xdr:rowOff>
    </xdr:from>
    <xdr:to>
      <xdr:col>14</xdr:col>
      <xdr:colOff>236389</xdr:colOff>
      <xdr:row>61</xdr:row>
      <xdr:rowOff>122528</xdr:rowOff>
    </xdr:to>
    <xdr:sp macro="" textlink="$G$45">
      <xdr:nvSpPr>
        <xdr:cNvPr id="21" name="正方形/長方形 20">
          <a:extLst>
            <a:ext uri="{FF2B5EF4-FFF2-40B4-BE49-F238E27FC236}">
              <a16:creationId xmlns:a16="http://schemas.microsoft.com/office/drawing/2014/main" id="{273533A0-E2EB-4CC4-BC17-7B4632555134}"/>
            </a:ext>
          </a:extLst>
        </xdr:cNvPr>
        <xdr:cNvSpPr/>
      </xdr:nvSpPr>
      <xdr:spPr>
        <a:xfrm>
          <a:off x="5461387" y="9575465"/>
          <a:ext cx="1043280" cy="241028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797E8122-3D49-483F-8805-B4E746F39D4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8,168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377809</xdr:colOff>
      <xdr:row>62</xdr:row>
      <xdr:rowOff>184016</xdr:rowOff>
    </xdr:from>
    <xdr:to>
      <xdr:col>14</xdr:col>
      <xdr:colOff>241646</xdr:colOff>
      <xdr:row>64</xdr:row>
      <xdr:rowOff>40732</xdr:rowOff>
    </xdr:to>
    <xdr:sp macro="" textlink="$E$49">
      <xdr:nvSpPr>
        <xdr:cNvPr id="26" name="正方形/長方形 25">
          <a:extLst>
            <a:ext uri="{FF2B5EF4-FFF2-40B4-BE49-F238E27FC236}">
              <a16:creationId xmlns:a16="http://schemas.microsoft.com/office/drawing/2014/main" id="{27140F42-A8EF-4281-9800-5ADEBC43F010}"/>
            </a:ext>
          </a:extLst>
        </xdr:cNvPr>
        <xdr:cNvSpPr/>
      </xdr:nvSpPr>
      <xdr:spPr>
        <a:xfrm>
          <a:off x="5466644" y="10070138"/>
          <a:ext cx="1043280" cy="241029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A5021DBE-E2AD-45F6-8170-53F70E514333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372553</xdr:colOff>
      <xdr:row>64</xdr:row>
      <xdr:rowOff>44410</xdr:rowOff>
    </xdr:from>
    <xdr:to>
      <xdr:col>14</xdr:col>
      <xdr:colOff>236390</xdr:colOff>
      <xdr:row>65</xdr:row>
      <xdr:rowOff>96253</xdr:rowOff>
    </xdr:to>
    <xdr:sp macro="" textlink="$G$49">
      <xdr:nvSpPr>
        <xdr:cNvPr id="27" name="正方形/長方形 26">
          <a:extLst>
            <a:ext uri="{FF2B5EF4-FFF2-40B4-BE49-F238E27FC236}">
              <a16:creationId xmlns:a16="http://schemas.microsoft.com/office/drawing/2014/main" id="{CF40A9EB-1FBA-493E-9CBC-E8E99C9BD8C3}"/>
            </a:ext>
          </a:extLst>
        </xdr:cNvPr>
        <xdr:cNvSpPr/>
      </xdr:nvSpPr>
      <xdr:spPr>
        <a:xfrm>
          <a:off x="5461388" y="10314845"/>
          <a:ext cx="1043280" cy="243999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BE6A272A-2354-4EF4-A753-6C30EA92007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372552</xdr:colOff>
      <xdr:row>65</xdr:row>
      <xdr:rowOff>105189</xdr:rowOff>
    </xdr:from>
    <xdr:to>
      <xdr:col>14</xdr:col>
      <xdr:colOff>236389</xdr:colOff>
      <xdr:row>66</xdr:row>
      <xdr:rowOff>154063</xdr:rowOff>
    </xdr:to>
    <xdr:sp macro="" textlink="$E$50">
      <xdr:nvSpPr>
        <xdr:cNvPr id="28" name="正方形/長方形 27">
          <a:extLst>
            <a:ext uri="{FF2B5EF4-FFF2-40B4-BE49-F238E27FC236}">
              <a16:creationId xmlns:a16="http://schemas.microsoft.com/office/drawing/2014/main" id="{85C1CE65-933B-494E-909A-D959DB9E3EC1}"/>
            </a:ext>
          </a:extLst>
        </xdr:cNvPr>
        <xdr:cNvSpPr/>
      </xdr:nvSpPr>
      <xdr:spPr>
        <a:xfrm>
          <a:off x="5461387" y="10567780"/>
          <a:ext cx="1043280" cy="24103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5744BA74-C7BF-44BD-B9F4-E7644BD83FAA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27,718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367238</xdr:colOff>
      <xdr:row>68</xdr:row>
      <xdr:rowOff>12961</xdr:rowOff>
    </xdr:from>
    <xdr:to>
      <xdr:col>14</xdr:col>
      <xdr:colOff>231589</xdr:colOff>
      <xdr:row>69</xdr:row>
      <xdr:rowOff>64805</xdr:rowOff>
    </xdr:to>
    <xdr:sp macro="" textlink="$F$50">
      <xdr:nvSpPr>
        <xdr:cNvPr id="29" name="正方形/長方形 28">
          <a:extLst>
            <a:ext uri="{FF2B5EF4-FFF2-40B4-BE49-F238E27FC236}">
              <a16:creationId xmlns:a16="http://schemas.microsoft.com/office/drawing/2014/main" id="{31D4D6B5-39C7-40C3-AE8C-5467B4D0751B}"/>
            </a:ext>
          </a:extLst>
        </xdr:cNvPr>
        <xdr:cNvSpPr/>
      </xdr:nvSpPr>
      <xdr:spPr>
        <a:xfrm>
          <a:off x="5456073" y="11052022"/>
          <a:ext cx="1043794" cy="244000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5CCDB8B5-74C5-4143-8F89-379A9920E3A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\ 27,718</a:t>
          </a:fld>
          <a:endParaRPr kumimoji="1" lang="ja-JP" altLang="en-US" sz="1100" b="1"/>
        </a:p>
      </xdr:txBody>
    </xdr:sp>
    <xdr:clientData/>
  </xdr:twoCellAnchor>
  <xdr:twoCellAnchor>
    <xdr:from>
      <xdr:col>3</xdr:col>
      <xdr:colOff>371061</xdr:colOff>
      <xdr:row>69</xdr:row>
      <xdr:rowOff>168334</xdr:rowOff>
    </xdr:from>
    <xdr:to>
      <xdr:col>9</xdr:col>
      <xdr:colOff>278296</xdr:colOff>
      <xdr:row>71</xdr:row>
      <xdr:rowOff>25050</xdr:rowOff>
    </xdr:to>
    <xdr:sp macro="" textlink="$I$52">
      <xdr:nvSpPr>
        <xdr:cNvPr id="30" name="正方形/長方形 29">
          <a:extLst>
            <a:ext uri="{FF2B5EF4-FFF2-40B4-BE49-F238E27FC236}">
              <a16:creationId xmlns:a16="http://schemas.microsoft.com/office/drawing/2014/main" id="{F08576C9-5B9D-4A64-9023-C5E89F718413}"/>
            </a:ext>
          </a:extLst>
        </xdr:cNvPr>
        <xdr:cNvSpPr/>
      </xdr:nvSpPr>
      <xdr:spPr>
        <a:xfrm>
          <a:off x="1278835" y="11445934"/>
          <a:ext cx="3597965" cy="241029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0" rIns="0" bIns="0" rtlCol="0" anchor="ctr"/>
        <a:lstStyle/>
        <a:p>
          <a:pPr algn="l"/>
          <a:fld id="{61523AA3-9B4A-4E4D-A53F-8A963DCB4786}" type="TxLink">
            <a:rPr kumimoji="1" lang="ja-JP" altLang="en-US" sz="1000" b="1" i="0" u="none" strike="noStrike">
              <a:solidFill>
                <a:srgbClr val="000000"/>
              </a:solidFill>
              <a:latin typeface="Meiryo UI"/>
              <a:ea typeface="Meiryo UI"/>
            </a:rPr>
            <a:pPr algn="l"/>
            <a:t> </a:t>
          </a:fld>
          <a:endParaRPr kumimoji="1" lang="ja-JP" altLang="en-US" sz="1000" b="1"/>
        </a:p>
      </xdr:txBody>
    </xdr:sp>
    <xdr:clientData/>
  </xdr:twoCellAnchor>
  <xdr:twoCellAnchor>
    <xdr:from>
      <xdr:col>3</xdr:col>
      <xdr:colOff>596466</xdr:colOff>
      <xdr:row>65</xdr:row>
      <xdr:rowOff>178906</xdr:rowOff>
    </xdr:from>
    <xdr:to>
      <xdr:col>7</xdr:col>
      <xdr:colOff>119271</xdr:colOff>
      <xdr:row>67</xdr:row>
      <xdr:rowOff>184989</xdr:rowOff>
    </xdr:to>
    <xdr:sp macro="" textlink="$G$44">
      <xdr:nvSpPr>
        <xdr:cNvPr id="31" name="正方形/長方形 30">
          <a:extLst>
            <a:ext uri="{FF2B5EF4-FFF2-40B4-BE49-F238E27FC236}">
              <a16:creationId xmlns:a16="http://schemas.microsoft.com/office/drawing/2014/main" id="{07651E4A-CBD9-4124-83AA-EC5E10A6CF38}"/>
            </a:ext>
          </a:extLst>
        </xdr:cNvPr>
        <xdr:cNvSpPr/>
      </xdr:nvSpPr>
      <xdr:spPr>
        <a:xfrm>
          <a:off x="1504240" y="10687880"/>
          <a:ext cx="2358770" cy="390396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0" rIns="0" bIns="0" rtlCol="0" anchor="ctr"/>
        <a:lstStyle/>
        <a:p>
          <a:pPr algn="l"/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会社名、住所を記入してください。</a:t>
          </a:r>
        </a:p>
      </xdr:txBody>
    </xdr:sp>
    <xdr:clientData/>
  </xdr:twoCellAnchor>
  <xdr:twoCellAnchor>
    <xdr:from>
      <xdr:col>14</xdr:col>
      <xdr:colOff>72886</xdr:colOff>
      <xdr:row>22</xdr:row>
      <xdr:rowOff>125891</xdr:rowOff>
    </xdr:from>
    <xdr:to>
      <xdr:col>15</xdr:col>
      <xdr:colOff>357807</xdr:colOff>
      <xdr:row>23</xdr:row>
      <xdr:rowOff>146602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EBAF008D-F2FB-4788-B620-3E665E7F56F1}"/>
            </a:ext>
          </a:extLst>
        </xdr:cNvPr>
        <xdr:cNvSpPr/>
      </xdr:nvSpPr>
      <xdr:spPr>
        <a:xfrm>
          <a:off x="6341164" y="4253943"/>
          <a:ext cx="629478" cy="219494"/>
        </a:xfrm>
        <a:prstGeom prst="rect">
          <a:avLst/>
        </a:prstGeom>
        <a:noFill/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endParaRPr kumimoji="1" lang="en-US" altLang="en-US" sz="1100" b="1" i="0" u="none" strike="noStrike">
            <a:solidFill>
              <a:srgbClr val="000000"/>
            </a:solidFill>
            <a:latin typeface="Meiryo UI"/>
            <a:ea typeface="Meiryo UI"/>
          </a:endParaRPr>
        </a:p>
      </xdr:txBody>
    </xdr:sp>
    <xdr:clientData/>
  </xdr:twoCellAnchor>
  <xdr:oneCellAnchor>
    <xdr:from>
      <xdr:col>16</xdr:col>
      <xdr:colOff>76612</xdr:colOff>
      <xdr:row>22</xdr:row>
      <xdr:rowOff>142872</xdr:rowOff>
    </xdr:from>
    <xdr:ext cx="1563756" cy="190565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717BCA81-D517-4B58-9E27-007342260AAE}"/>
            </a:ext>
          </a:extLst>
        </xdr:cNvPr>
        <xdr:cNvSpPr txBox="1"/>
      </xdr:nvSpPr>
      <xdr:spPr>
        <a:xfrm>
          <a:off x="7047255" y="4270924"/>
          <a:ext cx="1563756" cy="19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税引前の金額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=</a:t>
          </a:r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支給額</a:t>
          </a:r>
        </a:p>
      </xdr:txBody>
    </xdr:sp>
    <xdr:clientData/>
  </xdr:oneCellAnchor>
  <xdr:oneCellAnchor>
    <xdr:from>
      <xdr:col>16</xdr:col>
      <xdr:colOff>92763</xdr:colOff>
      <xdr:row>24</xdr:row>
      <xdr:rowOff>155084</xdr:rowOff>
    </xdr:from>
    <xdr:ext cx="1563756" cy="190565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5C701DCB-3FA1-4C97-81A6-D67A8F0253EE}"/>
            </a:ext>
          </a:extLst>
        </xdr:cNvPr>
        <xdr:cNvSpPr txBox="1"/>
      </xdr:nvSpPr>
      <xdr:spPr>
        <a:xfrm>
          <a:off x="7063406" y="4680701"/>
          <a:ext cx="1563756" cy="19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源泉差引額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=</a:t>
          </a:r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源泉税額</a:t>
          </a:r>
        </a:p>
      </xdr:txBody>
    </xdr:sp>
    <xdr:clientData/>
  </xdr:oneCellAnchor>
  <xdr:twoCellAnchor>
    <xdr:from>
      <xdr:col>14</xdr:col>
      <xdr:colOff>72886</xdr:colOff>
      <xdr:row>24</xdr:row>
      <xdr:rowOff>140178</xdr:rowOff>
    </xdr:from>
    <xdr:to>
      <xdr:col>15</xdr:col>
      <xdr:colOff>357807</xdr:colOff>
      <xdr:row>26</xdr:row>
      <xdr:rowOff>56114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531E4788-09F3-4EA7-B535-3E28C8282A71}"/>
            </a:ext>
          </a:extLst>
        </xdr:cNvPr>
        <xdr:cNvSpPr/>
      </xdr:nvSpPr>
      <xdr:spPr>
        <a:xfrm>
          <a:off x="6341164" y="4665795"/>
          <a:ext cx="629478" cy="220736"/>
        </a:xfrm>
        <a:prstGeom prst="rect">
          <a:avLst/>
        </a:prstGeom>
        <a:noFill/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endParaRPr kumimoji="1" lang="en-US" altLang="en-US" sz="1100" b="1" i="0" u="none" strike="noStrike">
            <a:solidFill>
              <a:srgbClr val="000000"/>
            </a:solidFill>
            <a:latin typeface="Meiryo UI"/>
            <a:ea typeface="Meiryo UI"/>
          </a:endParaRPr>
        </a:p>
      </xdr:txBody>
    </xdr:sp>
    <xdr:clientData/>
  </xdr:twoCellAnchor>
  <xdr:oneCellAnchor>
    <xdr:from>
      <xdr:col>14</xdr:col>
      <xdr:colOff>205408</xdr:colOff>
      <xdr:row>1</xdr:row>
      <xdr:rowOff>26504</xdr:rowOff>
    </xdr:from>
    <xdr:ext cx="2146851" cy="1570383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463E454A-CC5F-4FAC-AEFC-BD0BF08D85B4}"/>
            </a:ext>
          </a:extLst>
        </xdr:cNvPr>
        <xdr:cNvSpPr txBox="1"/>
      </xdr:nvSpPr>
      <xdr:spPr>
        <a:xfrm>
          <a:off x="6473686" y="92765"/>
          <a:ext cx="2146851" cy="157038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0" rIns="0" bIns="0" rtlCol="0" anchor="t">
          <a:noAutofit/>
        </a:bodyPr>
        <a:lstStyle/>
        <a:p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例１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日常的なケース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112642</xdr:colOff>
      <xdr:row>16</xdr:row>
      <xdr:rowOff>99390</xdr:rowOff>
    </xdr:from>
    <xdr:to>
      <xdr:col>16</xdr:col>
      <xdr:colOff>6626</xdr:colOff>
      <xdr:row>26</xdr:row>
      <xdr:rowOff>104740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4F2FCD2-6C40-428D-95BB-9A033AC57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3602" y="3078810"/>
          <a:ext cx="2987704" cy="1704610"/>
        </a:xfrm>
        <a:prstGeom prst="rect">
          <a:avLst/>
        </a:prstGeom>
      </xdr:spPr>
    </xdr:pic>
    <xdr:clientData/>
  </xdr:twoCellAnchor>
  <xdr:twoCellAnchor editAs="oneCell">
    <xdr:from>
      <xdr:col>2</xdr:col>
      <xdr:colOff>31476</xdr:colOff>
      <xdr:row>52</xdr:row>
      <xdr:rowOff>26504</xdr:rowOff>
    </xdr:from>
    <xdr:to>
      <xdr:col>17</xdr:col>
      <xdr:colOff>71785</xdr:colOff>
      <xdr:row>72</xdr:row>
      <xdr:rowOff>46953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8858536-401A-44A0-8934-86521EC7D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16" y="8118944"/>
          <a:ext cx="7073569" cy="3853309"/>
        </a:xfrm>
        <a:prstGeom prst="rect">
          <a:avLst/>
        </a:prstGeom>
      </xdr:spPr>
    </xdr:pic>
    <xdr:clientData/>
  </xdr:twoCellAnchor>
  <xdr:twoCellAnchor>
    <xdr:from>
      <xdr:col>4</xdr:col>
      <xdr:colOff>312423</xdr:colOff>
      <xdr:row>53</xdr:row>
      <xdr:rowOff>105355</xdr:rowOff>
    </xdr:from>
    <xdr:to>
      <xdr:col>4</xdr:col>
      <xdr:colOff>627162</xdr:colOff>
      <xdr:row>54</xdr:row>
      <xdr:rowOff>154229</xdr:rowOff>
    </xdr:to>
    <xdr:sp macro="" textlink="$E$43">
      <xdr:nvSpPr>
        <xdr:cNvPr id="4" name="正方形/長方形 3">
          <a:extLst>
            <a:ext uri="{FF2B5EF4-FFF2-40B4-BE49-F238E27FC236}">
              <a16:creationId xmlns:a16="http://schemas.microsoft.com/office/drawing/2014/main" id="{76B00AB3-ECAA-4060-9AC3-A8295A889ED6}"/>
            </a:ext>
          </a:extLst>
        </xdr:cNvPr>
        <xdr:cNvSpPr/>
      </xdr:nvSpPr>
      <xdr:spPr>
        <a:xfrm>
          <a:off x="1912623" y="8411155"/>
          <a:ext cx="314739" cy="23937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fld id="{257789A6-04E8-41BA-8680-063C4E5A9ADC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03</a:t>
          </a:fld>
          <a:endParaRPr kumimoji="1" lang="ja-JP" altLang="en-US" sz="1100" b="1"/>
        </a:p>
      </xdr:txBody>
    </xdr:sp>
    <xdr:clientData/>
  </xdr:twoCellAnchor>
  <xdr:twoCellAnchor>
    <xdr:from>
      <xdr:col>15</xdr:col>
      <xdr:colOff>99933</xdr:colOff>
      <xdr:row>56</xdr:row>
      <xdr:rowOff>121122</xdr:rowOff>
    </xdr:from>
    <xdr:to>
      <xdr:col>16</xdr:col>
      <xdr:colOff>363297</xdr:colOff>
      <xdr:row>57</xdr:row>
      <xdr:rowOff>169993</xdr:rowOff>
    </xdr:to>
    <xdr:sp macro="" textlink="$F$43">
      <xdr:nvSpPr>
        <xdr:cNvPr id="5" name="正方形/長方形 4">
          <a:extLst>
            <a:ext uri="{FF2B5EF4-FFF2-40B4-BE49-F238E27FC236}">
              <a16:creationId xmlns:a16="http://schemas.microsoft.com/office/drawing/2014/main" id="{21A5C1BA-9598-4038-AC36-B8F2BC8A571A}"/>
            </a:ext>
          </a:extLst>
        </xdr:cNvPr>
        <xdr:cNvSpPr/>
      </xdr:nvSpPr>
      <xdr:spPr>
        <a:xfrm>
          <a:off x="6706473" y="8998422"/>
          <a:ext cx="621504" cy="23937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49110D32-C894-46FA-ADD1-F9E400C4BE6C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0301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160401</xdr:colOff>
      <xdr:row>55</xdr:row>
      <xdr:rowOff>63314</xdr:rowOff>
    </xdr:from>
    <xdr:to>
      <xdr:col>6</xdr:col>
      <xdr:colOff>192617</xdr:colOff>
      <xdr:row>56</xdr:row>
      <xdr:rowOff>112188</xdr:rowOff>
    </xdr:to>
    <xdr:sp macro="" textlink="$F$44">
      <xdr:nvSpPr>
        <xdr:cNvPr id="6" name="正方形/長方形 5">
          <a:extLst>
            <a:ext uri="{FF2B5EF4-FFF2-40B4-BE49-F238E27FC236}">
              <a16:creationId xmlns:a16="http://schemas.microsoft.com/office/drawing/2014/main" id="{6EA70565-7BE3-4395-BF9B-3A6F218FBEF5}"/>
            </a:ext>
          </a:extLst>
        </xdr:cNvPr>
        <xdr:cNvSpPr/>
      </xdr:nvSpPr>
      <xdr:spPr>
        <a:xfrm>
          <a:off x="2545461" y="8750114"/>
          <a:ext cx="580856" cy="23937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163FA54B-A344-4646-97A9-BB40B5153C1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25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73347</xdr:colOff>
      <xdr:row>55</xdr:row>
      <xdr:rowOff>55089</xdr:rowOff>
    </xdr:from>
    <xdr:to>
      <xdr:col>4</xdr:col>
      <xdr:colOff>721790</xdr:colOff>
      <xdr:row>56</xdr:row>
      <xdr:rowOff>106933</xdr:rowOff>
    </xdr:to>
    <xdr:sp macro="" textlink="$I$44">
      <xdr:nvSpPr>
        <xdr:cNvPr id="7" name="正方形/長方形 6">
          <a:extLst>
            <a:ext uri="{FF2B5EF4-FFF2-40B4-BE49-F238E27FC236}">
              <a16:creationId xmlns:a16="http://schemas.microsoft.com/office/drawing/2014/main" id="{CBA49763-F307-4026-9AE3-26E8549B9545}"/>
            </a:ext>
          </a:extLst>
        </xdr:cNvPr>
        <xdr:cNvSpPr/>
      </xdr:nvSpPr>
      <xdr:spPr>
        <a:xfrm>
          <a:off x="1673547" y="8741889"/>
          <a:ext cx="648443" cy="24234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9EBCBB92-A2ED-4ACF-A717-D2CBF0E0060B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030131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83631</xdr:colOff>
      <xdr:row>55</xdr:row>
      <xdr:rowOff>68484</xdr:rowOff>
    </xdr:from>
    <xdr:to>
      <xdr:col>9</xdr:col>
      <xdr:colOff>296240</xdr:colOff>
      <xdr:row>56</xdr:row>
      <xdr:rowOff>117358</xdr:rowOff>
    </xdr:to>
    <xdr:sp macro="" textlink="$E$44">
      <xdr:nvSpPr>
        <xdr:cNvPr id="8" name="正方形/長方形 7">
          <a:extLst>
            <a:ext uri="{FF2B5EF4-FFF2-40B4-BE49-F238E27FC236}">
              <a16:creationId xmlns:a16="http://schemas.microsoft.com/office/drawing/2014/main" id="{4E86A950-0065-41AB-8BC8-1C05A384EB8B}"/>
            </a:ext>
          </a:extLst>
        </xdr:cNvPr>
        <xdr:cNvSpPr/>
      </xdr:nvSpPr>
      <xdr:spPr>
        <a:xfrm>
          <a:off x="3825051" y="8755284"/>
          <a:ext cx="1066049" cy="23937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E4CF4BA0-1182-4ACE-91ED-F6218A58141B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2,150,500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371062</xdr:colOff>
      <xdr:row>55</xdr:row>
      <xdr:rowOff>68484</xdr:rowOff>
    </xdr:from>
    <xdr:to>
      <xdr:col>14</xdr:col>
      <xdr:colOff>234899</xdr:colOff>
      <xdr:row>56</xdr:row>
      <xdr:rowOff>117358</xdr:rowOff>
    </xdr:to>
    <xdr:sp macro="" textlink="$G$44">
      <xdr:nvSpPr>
        <xdr:cNvPr id="9" name="正方形/長方形 8">
          <a:extLst>
            <a:ext uri="{FF2B5EF4-FFF2-40B4-BE49-F238E27FC236}">
              <a16:creationId xmlns:a16="http://schemas.microsoft.com/office/drawing/2014/main" id="{E1369831-BA26-4D33-9D9E-FA39FD1E6F25}"/>
            </a:ext>
          </a:extLst>
        </xdr:cNvPr>
        <xdr:cNvSpPr/>
      </xdr:nvSpPr>
      <xdr:spPr>
        <a:xfrm>
          <a:off x="5453602" y="8755284"/>
          <a:ext cx="1044937" cy="23937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FF4FD180-F95D-4C5E-8060-57222F9ADB4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19,550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160400</xdr:colOff>
      <xdr:row>56</xdr:row>
      <xdr:rowOff>127748</xdr:rowOff>
    </xdr:from>
    <xdr:to>
      <xdr:col>6</xdr:col>
      <xdr:colOff>192616</xdr:colOff>
      <xdr:row>57</xdr:row>
      <xdr:rowOff>176619</xdr:rowOff>
    </xdr:to>
    <xdr:sp macro="" textlink="$F$46">
      <xdr:nvSpPr>
        <xdr:cNvPr id="10" name="正方形/長方形 9">
          <a:extLst>
            <a:ext uri="{FF2B5EF4-FFF2-40B4-BE49-F238E27FC236}">
              <a16:creationId xmlns:a16="http://schemas.microsoft.com/office/drawing/2014/main" id="{F120270F-E8D0-4D51-B3F6-FCC28DF0DBDF}"/>
            </a:ext>
          </a:extLst>
        </xdr:cNvPr>
        <xdr:cNvSpPr/>
      </xdr:nvSpPr>
      <xdr:spPr>
        <a:xfrm>
          <a:off x="2545460" y="9005048"/>
          <a:ext cx="580856" cy="23937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1D70DA0A-B486-492E-B7AE-31120A363C4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15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73346</xdr:colOff>
      <xdr:row>56</xdr:row>
      <xdr:rowOff>122493</xdr:rowOff>
    </xdr:from>
    <xdr:to>
      <xdr:col>4</xdr:col>
      <xdr:colOff>721789</xdr:colOff>
      <xdr:row>57</xdr:row>
      <xdr:rowOff>171364</xdr:rowOff>
    </xdr:to>
    <xdr:sp macro="" textlink="$I$46">
      <xdr:nvSpPr>
        <xdr:cNvPr id="11" name="正方形/長方形 10">
          <a:extLst>
            <a:ext uri="{FF2B5EF4-FFF2-40B4-BE49-F238E27FC236}">
              <a16:creationId xmlns:a16="http://schemas.microsoft.com/office/drawing/2014/main" id="{31F57332-4EAD-4E4A-92D6-52FB655E4D5A}"/>
            </a:ext>
          </a:extLst>
        </xdr:cNvPr>
        <xdr:cNvSpPr/>
      </xdr:nvSpPr>
      <xdr:spPr>
        <a:xfrm>
          <a:off x="1673546" y="8999793"/>
          <a:ext cx="648443" cy="23937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9B6C8E74-32A6-448E-AA14-9916CE837F99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030131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83630</xdr:colOff>
      <xdr:row>56</xdr:row>
      <xdr:rowOff>132918</xdr:rowOff>
    </xdr:from>
    <xdr:to>
      <xdr:col>9</xdr:col>
      <xdr:colOff>296239</xdr:colOff>
      <xdr:row>57</xdr:row>
      <xdr:rowOff>181789</xdr:rowOff>
    </xdr:to>
    <xdr:sp macro="" textlink="$E$46">
      <xdr:nvSpPr>
        <xdr:cNvPr id="12" name="正方形/長方形 11">
          <a:extLst>
            <a:ext uri="{FF2B5EF4-FFF2-40B4-BE49-F238E27FC236}">
              <a16:creationId xmlns:a16="http://schemas.microsoft.com/office/drawing/2014/main" id="{7F536610-0EC1-451D-90CD-1843EFF60B3F}"/>
            </a:ext>
          </a:extLst>
        </xdr:cNvPr>
        <xdr:cNvSpPr/>
      </xdr:nvSpPr>
      <xdr:spPr>
        <a:xfrm>
          <a:off x="3825050" y="9010218"/>
          <a:ext cx="1066049" cy="23937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86B681B7-AC41-418E-A676-1E8860B12FE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5,000,000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371061</xdr:colOff>
      <xdr:row>56</xdr:row>
      <xdr:rowOff>132918</xdr:rowOff>
    </xdr:from>
    <xdr:to>
      <xdr:col>14</xdr:col>
      <xdr:colOff>234898</xdr:colOff>
      <xdr:row>57</xdr:row>
      <xdr:rowOff>181789</xdr:rowOff>
    </xdr:to>
    <xdr:sp macro="" textlink="$G$46">
      <xdr:nvSpPr>
        <xdr:cNvPr id="13" name="正方形/長方形 12">
          <a:extLst>
            <a:ext uri="{FF2B5EF4-FFF2-40B4-BE49-F238E27FC236}">
              <a16:creationId xmlns:a16="http://schemas.microsoft.com/office/drawing/2014/main" id="{02CEF49E-7B64-46AD-B700-42B17C7C8CEF}"/>
            </a:ext>
          </a:extLst>
        </xdr:cNvPr>
        <xdr:cNvSpPr/>
      </xdr:nvSpPr>
      <xdr:spPr>
        <a:xfrm>
          <a:off x="5453601" y="9010218"/>
          <a:ext cx="1044937" cy="23937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3AF95B54-4D4D-4B7C-BCA1-5D6A6C3D956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80,500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161889</xdr:colOff>
      <xdr:row>59</xdr:row>
      <xdr:rowOff>12962</xdr:rowOff>
    </xdr:from>
    <xdr:to>
      <xdr:col>6</xdr:col>
      <xdr:colOff>194105</xdr:colOff>
      <xdr:row>60</xdr:row>
      <xdr:rowOff>64806</xdr:rowOff>
    </xdr:to>
    <xdr:sp macro="" textlink="$F$47">
      <xdr:nvSpPr>
        <xdr:cNvPr id="14" name="正方形/長方形 13">
          <a:extLst>
            <a:ext uri="{FF2B5EF4-FFF2-40B4-BE49-F238E27FC236}">
              <a16:creationId xmlns:a16="http://schemas.microsoft.com/office/drawing/2014/main" id="{034FE3FC-B83A-4FF5-B875-D03ACF9D83E5}"/>
            </a:ext>
          </a:extLst>
        </xdr:cNvPr>
        <xdr:cNvSpPr/>
      </xdr:nvSpPr>
      <xdr:spPr>
        <a:xfrm>
          <a:off x="2546949" y="9461762"/>
          <a:ext cx="580856" cy="24234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C8BD66CC-9CFA-40CB-90D2-BAAB0AEA3E26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74835</xdr:colOff>
      <xdr:row>59</xdr:row>
      <xdr:rowOff>7707</xdr:rowOff>
    </xdr:from>
    <xdr:to>
      <xdr:col>4</xdr:col>
      <xdr:colOff>723278</xdr:colOff>
      <xdr:row>60</xdr:row>
      <xdr:rowOff>56580</xdr:rowOff>
    </xdr:to>
    <xdr:sp macro="" textlink="$I$47">
      <xdr:nvSpPr>
        <xdr:cNvPr id="15" name="正方形/長方形 14">
          <a:extLst>
            <a:ext uri="{FF2B5EF4-FFF2-40B4-BE49-F238E27FC236}">
              <a16:creationId xmlns:a16="http://schemas.microsoft.com/office/drawing/2014/main" id="{C6DF59B4-5C4D-4A6D-ACB7-D548BB7ADAD3}"/>
            </a:ext>
          </a:extLst>
        </xdr:cNvPr>
        <xdr:cNvSpPr/>
      </xdr:nvSpPr>
      <xdr:spPr>
        <a:xfrm>
          <a:off x="1675035" y="9456507"/>
          <a:ext cx="648443" cy="239373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DEC25ACD-736B-40EB-A0B0-1FC3A6E24E24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 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85119</xdr:colOff>
      <xdr:row>59</xdr:row>
      <xdr:rowOff>18132</xdr:rowOff>
    </xdr:from>
    <xdr:to>
      <xdr:col>9</xdr:col>
      <xdr:colOff>297728</xdr:colOff>
      <xdr:row>60</xdr:row>
      <xdr:rowOff>69976</xdr:rowOff>
    </xdr:to>
    <xdr:sp macro="" textlink="$E$47">
      <xdr:nvSpPr>
        <xdr:cNvPr id="16" name="正方形/長方形 15">
          <a:extLst>
            <a:ext uri="{FF2B5EF4-FFF2-40B4-BE49-F238E27FC236}">
              <a16:creationId xmlns:a16="http://schemas.microsoft.com/office/drawing/2014/main" id="{13F542D8-AA9D-47A8-98F1-0369FF564EC7}"/>
            </a:ext>
          </a:extLst>
        </xdr:cNvPr>
        <xdr:cNvSpPr/>
      </xdr:nvSpPr>
      <xdr:spPr>
        <a:xfrm>
          <a:off x="3826539" y="9466932"/>
          <a:ext cx="1066049" cy="24234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BDAFE8A0-5C7C-4F78-9C5F-44B5D41F85E7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372550</xdr:colOff>
      <xdr:row>59</xdr:row>
      <xdr:rowOff>18132</xdr:rowOff>
    </xdr:from>
    <xdr:to>
      <xdr:col>14</xdr:col>
      <xdr:colOff>236387</xdr:colOff>
      <xdr:row>60</xdr:row>
      <xdr:rowOff>69976</xdr:rowOff>
    </xdr:to>
    <xdr:sp macro="" textlink="$G$47">
      <xdr:nvSpPr>
        <xdr:cNvPr id="17" name="正方形/長方形 16">
          <a:extLst>
            <a:ext uri="{FF2B5EF4-FFF2-40B4-BE49-F238E27FC236}">
              <a16:creationId xmlns:a16="http://schemas.microsoft.com/office/drawing/2014/main" id="{6388257A-F79F-4837-BC62-491DDF781DAD}"/>
            </a:ext>
          </a:extLst>
        </xdr:cNvPr>
        <xdr:cNvSpPr/>
      </xdr:nvSpPr>
      <xdr:spPr>
        <a:xfrm>
          <a:off x="5455090" y="9466932"/>
          <a:ext cx="1044937" cy="24234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67413CA9-F6E2-4780-AD84-54FF2F743E52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161891</xdr:colOff>
      <xdr:row>60</xdr:row>
      <xdr:rowOff>68486</xdr:rowOff>
    </xdr:from>
    <xdr:to>
      <xdr:col>6</xdr:col>
      <xdr:colOff>194107</xdr:colOff>
      <xdr:row>61</xdr:row>
      <xdr:rowOff>117358</xdr:rowOff>
    </xdr:to>
    <xdr:sp macro="" textlink="$F$45">
      <xdr:nvSpPr>
        <xdr:cNvPr id="18" name="正方形/長方形 17">
          <a:extLst>
            <a:ext uri="{FF2B5EF4-FFF2-40B4-BE49-F238E27FC236}">
              <a16:creationId xmlns:a16="http://schemas.microsoft.com/office/drawing/2014/main" id="{D9AD3C69-FADA-4CC6-9C15-0DEFD0212C6E}"/>
            </a:ext>
          </a:extLst>
        </xdr:cNvPr>
        <xdr:cNvSpPr/>
      </xdr:nvSpPr>
      <xdr:spPr>
        <a:xfrm>
          <a:off x="2546951" y="9707786"/>
          <a:ext cx="580856" cy="239372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21D978E1-BDD9-4E53-9F3D-4BD6875FD279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3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74837</xdr:colOff>
      <xdr:row>60</xdr:row>
      <xdr:rowOff>63231</xdr:rowOff>
    </xdr:from>
    <xdr:to>
      <xdr:col>4</xdr:col>
      <xdr:colOff>723280</xdr:colOff>
      <xdr:row>61</xdr:row>
      <xdr:rowOff>112103</xdr:rowOff>
    </xdr:to>
    <xdr:sp macro="" textlink="$I$45">
      <xdr:nvSpPr>
        <xdr:cNvPr id="19" name="正方形/長方形 18">
          <a:extLst>
            <a:ext uri="{FF2B5EF4-FFF2-40B4-BE49-F238E27FC236}">
              <a16:creationId xmlns:a16="http://schemas.microsoft.com/office/drawing/2014/main" id="{2181CEF9-41E9-4E73-96C9-33B062BD4AEF}"/>
            </a:ext>
          </a:extLst>
        </xdr:cNvPr>
        <xdr:cNvSpPr/>
      </xdr:nvSpPr>
      <xdr:spPr>
        <a:xfrm>
          <a:off x="1675037" y="9702531"/>
          <a:ext cx="648443" cy="239372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1D9250E2-F547-4E22-B53A-EE45F1B84CD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030131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85121</xdr:colOff>
      <xdr:row>60</xdr:row>
      <xdr:rowOff>73656</xdr:rowOff>
    </xdr:from>
    <xdr:to>
      <xdr:col>9</xdr:col>
      <xdr:colOff>297730</xdr:colOff>
      <xdr:row>61</xdr:row>
      <xdr:rowOff>122528</xdr:rowOff>
    </xdr:to>
    <xdr:sp macro="" textlink="$E$45">
      <xdr:nvSpPr>
        <xdr:cNvPr id="20" name="正方形/長方形 19">
          <a:extLst>
            <a:ext uri="{FF2B5EF4-FFF2-40B4-BE49-F238E27FC236}">
              <a16:creationId xmlns:a16="http://schemas.microsoft.com/office/drawing/2014/main" id="{0F9AFE95-D306-4CA5-82CC-F007E3ACF977}"/>
            </a:ext>
          </a:extLst>
        </xdr:cNvPr>
        <xdr:cNvSpPr/>
      </xdr:nvSpPr>
      <xdr:spPr>
        <a:xfrm>
          <a:off x="3826541" y="9712956"/>
          <a:ext cx="1066049" cy="239372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09AD3DFC-597B-4E26-ADDE-F0F8F0C4BEA9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120,000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372552</xdr:colOff>
      <xdr:row>60</xdr:row>
      <xdr:rowOff>73656</xdr:rowOff>
    </xdr:from>
    <xdr:to>
      <xdr:col>14</xdr:col>
      <xdr:colOff>236389</xdr:colOff>
      <xdr:row>61</xdr:row>
      <xdr:rowOff>122528</xdr:rowOff>
    </xdr:to>
    <xdr:sp macro="" textlink="$G$45">
      <xdr:nvSpPr>
        <xdr:cNvPr id="21" name="正方形/長方形 20">
          <a:extLst>
            <a:ext uri="{FF2B5EF4-FFF2-40B4-BE49-F238E27FC236}">
              <a16:creationId xmlns:a16="http://schemas.microsoft.com/office/drawing/2014/main" id="{7070D793-84D5-43BC-90A1-759D0BD338BE}"/>
            </a:ext>
          </a:extLst>
        </xdr:cNvPr>
        <xdr:cNvSpPr/>
      </xdr:nvSpPr>
      <xdr:spPr>
        <a:xfrm>
          <a:off x="5455092" y="9712956"/>
          <a:ext cx="1044937" cy="239372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797E8122-3D49-483F-8805-B4E746F39D4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11,231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377809</xdr:colOff>
      <xdr:row>62</xdr:row>
      <xdr:rowOff>184016</xdr:rowOff>
    </xdr:from>
    <xdr:to>
      <xdr:col>14</xdr:col>
      <xdr:colOff>241646</xdr:colOff>
      <xdr:row>64</xdr:row>
      <xdr:rowOff>40732</xdr:rowOff>
    </xdr:to>
    <xdr:sp macro="" textlink="$E$49">
      <xdr:nvSpPr>
        <xdr:cNvPr id="22" name="正方形/長方形 21">
          <a:extLst>
            <a:ext uri="{FF2B5EF4-FFF2-40B4-BE49-F238E27FC236}">
              <a16:creationId xmlns:a16="http://schemas.microsoft.com/office/drawing/2014/main" id="{B411CD88-1AA6-426C-AE6F-0FDE48A9F581}"/>
            </a:ext>
          </a:extLst>
        </xdr:cNvPr>
        <xdr:cNvSpPr/>
      </xdr:nvSpPr>
      <xdr:spPr>
        <a:xfrm>
          <a:off x="5460349" y="10204316"/>
          <a:ext cx="1044937" cy="237716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A5021DBE-E2AD-45F6-8170-53F70E514333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20,000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372553</xdr:colOff>
      <xdr:row>64</xdr:row>
      <xdr:rowOff>44410</xdr:rowOff>
    </xdr:from>
    <xdr:to>
      <xdr:col>14</xdr:col>
      <xdr:colOff>236390</xdr:colOff>
      <xdr:row>65</xdr:row>
      <xdr:rowOff>96253</xdr:rowOff>
    </xdr:to>
    <xdr:sp macro="" textlink="$G$49">
      <xdr:nvSpPr>
        <xdr:cNvPr id="23" name="正方形/長方形 22">
          <a:extLst>
            <a:ext uri="{FF2B5EF4-FFF2-40B4-BE49-F238E27FC236}">
              <a16:creationId xmlns:a16="http://schemas.microsoft.com/office/drawing/2014/main" id="{D25C42CE-9D73-40DA-BD86-BF727BC1AF11}"/>
            </a:ext>
          </a:extLst>
        </xdr:cNvPr>
        <xdr:cNvSpPr/>
      </xdr:nvSpPr>
      <xdr:spPr>
        <a:xfrm>
          <a:off x="5455093" y="10445710"/>
          <a:ext cx="1044937" cy="242343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BE6A272A-2354-4EF4-A753-6C30EA92007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131,281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372552</xdr:colOff>
      <xdr:row>65</xdr:row>
      <xdr:rowOff>105189</xdr:rowOff>
    </xdr:from>
    <xdr:to>
      <xdr:col>14</xdr:col>
      <xdr:colOff>236389</xdr:colOff>
      <xdr:row>66</xdr:row>
      <xdr:rowOff>154063</xdr:rowOff>
    </xdr:to>
    <xdr:sp macro="" textlink="$E$50">
      <xdr:nvSpPr>
        <xdr:cNvPr id="24" name="正方形/長方形 23">
          <a:extLst>
            <a:ext uri="{FF2B5EF4-FFF2-40B4-BE49-F238E27FC236}">
              <a16:creationId xmlns:a16="http://schemas.microsoft.com/office/drawing/2014/main" id="{60D3D976-B8BA-4B18-813D-668EF250CFC7}"/>
            </a:ext>
          </a:extLst>
        </xdr:cNvPr>
        <xdr:cNvSpPr/>
      </xdr:nvSpPr>
      <xdr:spPr>
        <a:xfrm>
          <a:off x="5455092" y="10696989"/>
          <a:ext cx="1044937" cy="23937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5744BA74-C7BF-44BD-B9F4-E7644BD83FAA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367238</xdr:colOff>
      <xdr:row>68</xdr:row>
      <xdr:rowOff>12961</xdr:rowOff>
    </xdr:from>
    <xdr:to>
      <xdr:col>14</xdr:col>
      <xdr:colOff>231589</xdr:colOff>
      <xdr:row>69</xdr:row>
      <xdr:rowOff>64805</xdr:rowOff>
    </xdr:to>
    <xdr:sp macro="" textlink="$F$50">
      <xdr:nvSpPr>
        <xdr:cNvPr id="25" name="正方形/長方形 24">
          <a:extLst>
            <a:ext uri="{FF2B5EF4-FFF2-40B4-BE49-F238E27FC236}">
              <a16:creationId xmlns:a16="http://schemas.microsoft.com/office/drawing/2014/main" id="{B5F26F6C-0A5E-484E-AC0C-572BEBE41C23}"/>
            </a:ext>
          </a:extLst>
        </xdr:cNvPr>
        <xdr:cNvSpPr/>
      </xdr:nvSpPr>
      <xdr:spPr>
        <a:xfrm>
          <a:off x="5449778" y="11176261"/>
          <a:ext cx="1045451" cy="24234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5CCDB8B5-74C5-4143-8F89-379A9920E3A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\ 0</a:t>
          </a:fld>
          <a:endParaRPr kumimoji="1" lang="ja-JP" altLang="en-US" sz="1100" b="1"/>
        </a:p>
      </xdr:txBody>
    </xdr:sp>
    <xdr:clientData/>
  </xdr:twoCellAnchor>
  <xdr:twoCellAnchor>
    <xdr:from>
      <xdr:col>3</xdr:col>
      <xdr:colOff>371061</xdr:colOff>
      <xdr:row>69</xdr:row>
      <xdr:rowOff>168334</xdr:rowOff>
    </xdr:from>
    <xdr:to>
      <xdr:col>9</xdr:col>
      <xdr:colOff>278296</xdr:colOff>
      <xdr:row>71</xdr:row>
      <xdr:rowOff>25050</xdr:rowOff>
    </xdr:to>
    <xdr:sp macro="" textlink="$I$52">
      <xdr:nvSpPr>
        <xdr:cNvPr id="26" name="正方形/長方形 25">
          <a:extLst>
            <a:ext uri="{FF2B5EF4-FFF2-40B4-BE49-F238E27FC236}">
              <a16:creationId xmlns:a16="http://schemas.microsoft.com/office/drawing/2014/main" id="{E6793525-1728-4C45-92F9-EE626E8B03AA}"/>
            </a:ext>
          </a:extLst>
        </xdr:cNvPr>
        <xdr:cNvSpPr/>
      </xdr:nvSpPr>
      <xdr:spPr>
        <a:xfrm>
          <a:off x="1277841" y="11522134"/>
          <a:ext cx="3595315" cy="237716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0" rIns="0" bIns="0" rtlCol="0" anchor="ctr"/>
        <a:lstStyle/>
        <a:p>
          <a:pPr algn="l"/>
          <a:fld id="{61523AA3-9B4A-4E4D-A53F-8A963DCB4786}" type="TxLink">
            <a:rPr kumimoji="1" lang="ja-JP" altLang="en-US" sz="1000" b="1" i="0" u="none" strike="noStrike">
              <a:solidFill>
                <a:srgbClr val="000000"/>
              </a:solidFill>
              <a:latin typeface="Meiryo UI"/>
              <a:ea typeface="Meiryo UI"/>
            </a:rPr>
            <a:pPr algn="l"/>
            <a:t>(司)50,000円:税額4,084円  年調還付未済額 18,719円</a:t>
          </a:fld>
          <a:endParaRPr kumimoji="1" lang="ja-JP" altLang="en-US" sz="1000" b="1"/>
        </a:p>
      </xdr:txBody>
    </xdr:sp>
    <xdr:clientData/>
  </xdr:twoCellAnchor>
  <xdr:twoCellAnchor>
    <xdr:from>
      <xdr:col>3</xdr:col>
      <xdr:colOff>596466</xdr:colOff>
      <xdr:row>65</xdr:row>
      <xdr:rowOff>178906</xdr:rowOff>
    </xdr:from>
    <xdr:to>
      <xdr:col>7</xdr:col>
      <xdr:colOff>119271</xdr:colOff>
      <xdr:row>67</xdr:row>
      <xdr:rowOff>184989</xdr:rowOff>
    </xdr:to>
    <xdr:sp macro="" textlink="$G$44">
      <xdr:nvSpPr>
        <xdr:cNvPr id="27" name="正方形/長方形 26">
          <a:extLst>
            <a:ext uri="{FF2B5EF4-FFF2-40B4-BE49-F238E27FC236}">
              <a16:creationId xmlns:a16="http://schemas.microsoft.com/office/drawing/2014/main" id="{52F99F72-1862-4C9D-AEAC-55B0AFFD97FB}"/>
            </a:ext>
          </a:extLst>
        </xdr:cNvPr>
        <xdr:cNvSpPr/>
      </xdr:nvSpPr>
      <xdr:spPr>
        <a:xfrm>
          <a:off x="1503246" y="10770706"/>
          <a:ext cx="2357445" cy="387083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0" rIns="0" bIns="0" rtlCol="0" anchor="ctr"/>
        <a:lstStyle/>
        <a:p>
          <a:pPr algn="l"/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会社名、住所を記入してください。</a:t>
          </a:r>
        </a:p>
      </xdr:txBody>
    </xdr:sp>
    <xdr:clientData/>
  </xdr:twoCellAnchor>
  <xdr:twoCellAnchor>
    <xdr:from>
      <xdr:col>14</xdr:col>
      <xdr:colOff>72886</xdr:colOff>
      <xdr:row>22</xdr:row>
      <xdr:rowOff>125891</xdr:rowOff>
    </xdr:from>
    <xdr:to>
      <xdr:col>15</xdr:col>
      <xdr:colOff>357807</xdr:colOff>
      <xdr:row>23</xdr:row>
      <xdr:rowOff>146602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BC1EEB7B-A9D8-41EE-BABD-01DAA0056BF1}"/>
            </a:ext>
          </a:extLst>
        </xdr:cNvPr>
        <xdr:cNvSpPr/>
      </xdr:nvSpPr>
      <xdr:spPr>
        <a:xfrm>
          <a:off x="6336526" y="4103531"/>
          <a:ext cx="627821" cy="218831"/>
        </a:xfrm>
        <a:prstGeom prst="rect">
          <a:avLst/>
        </a:prstGeom>
        <a:noFill/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endParaRPr kumimoji="1" lang="en-US" altLang="en-US" sz="1100" b="1" i="0" u="none" strike="noStrike">
            <a:solidFill>
              <a:srgbClr val="000000"/>
            </a:solidFill>
            <a:latin typeface="Meiryo UI"/>
            <a:ea typeface="Meiryo UI"/>
          </a:endParaRPr>
        </a:p>
      </xdr:txBody>
    </xdr:sp>
    <xdr:clientData/>
  </xdr:twoCellAnchor>
  <xdr:oneCellAnchor>
    <xdr:from>
      <xdr:col>16</xdr:col>
      <xdr:colOff>76612</xdr:colOff>
      <xdr:row>22</xdr:row>
      <xdr:rowOff>142872</xdr:rowOff>
    </xdr:from>
    <xdr:ext cx="1563756" cy="190565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F90A571-351E-45B4-B1A4-8F94248444BA}"/>
            </a:ext>
          </a:extLst>
        </xdr:cNvPr>
        <xdr:cNvSpPr txBox="1"/>
      </xdr:nvSpPr>
      <xdr:spPr>
        <a:xfrm>
          <a:off x="7041292" y="4120512"/>
          <a:ext cx="1563756" cy="19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税引前の金額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=</a:t>
          </a:r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支給額</a:t>
          </a:r>
        </a:p>
      </xdr:txBody>
    </xdr:sp>
    <xdr:clientData/>
  </xdr:oneCellAnchor>
  <xdr:oneCellAnchor>
    <xdr:from>
      <xdr:col>16</xdr:col>
      <xdr:colOff>92763</xdr:colOff>
      <xdr:row>24</xdr:row>
      <xdr:rowOff>155084</xdr:rowOff>
    </xdr:from>
    <xdr:ext cx="1563756" cy="190565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8A26D2D8-F8CF-4402-A4D6-A07BFF11E0BD}"/>
            </a:ext>
          </a:extLst>
        </xdr:cNvPr>
        <xdr:cNvSpPr txBox="1"/>
      </xdr:nvSpPr>
      <xdr:spPr>
        <a:xfrm>
          <a:off x="7057443" y="4528964"/>
          <a:ext cx="1563756" cy="19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源泉差引額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=</a:t>
          </a:r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源泉税額</a:t>
          </a:r>
        </a:p>
      </xdr:txBody>
    </xdr:sp>
    <xdr:clientData/>
  </xdr:oneCellAnchor>
  <xdr:twoCellAnchor>
    <xdr:from>
      <xdr:col>14</xdr:col>
      <xdr:colOff>72886</xdr:colOff>
      <xdr:row>24</xdr:row>
      <xdr:rowOff>140178</xdr:rowOff>
    </xdr:from>
    <xdr:to>
      <xdr:col>15</xdr:col>
      <xdr:colOff>357807</xdr:colOff>
      <xdr:row>26</xdr:row>
      <xdr:rowOff>56114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E43CFA8C-5D20-44D8-A3A4-CF2D206036B9}"/>
            </a:ext>
          </a:extLst>
        </xdr:cNvPr>
        <xdr:cNvSpPr/>
      </xdr:nvSpPr>
      <xdr:spPr>
        <a:xfrm>
          <a:off x="6336526" y="4514058"/>
          <a:ext cx="627821" cy="220736"/>
        </a:xfrm>
        <a:prstGeom prst="rect">
          <a:avLst/>
        </a:prstGeom>
        <a:noFill/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endParaRPr kumimoji="1" lang="en-US" altLang="en-US" sz="1100" b="1" i="0" u="none" strike="noStrike">
            <a:solidFill>
              <a:srgbClr val="000000"/>
            </a:solidFill>
            <a:latin typeface="Meiryo UI"/>
            <a:ea typeface="Meiryo UI"/>
          </a:endParaRPr>
        </a:p>
      </xdr:txBody>
    </xdr:sp>
    <xdr:clientData/>
  </xdr:twoCellAnchor>
  <xdr:oneCellAnchor>
    <xdr:from>
      <xdr:col>14</xdr:col>
      <xdr:colOff>172278</xdr:colOff>
      <xdr:row>1</xdr:row>
      <xdr:rowOff>46382</xdr:rowOff>
    </xdr:from>
    <xdr:ext cx="2146851" cy="1570383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928C38FA-9DB3-48F7-B727-7219C7EFE6E1}"/>
            </a:ext>
          </a:extLst>
        </xdr:cNvPr>
        <xdr:cNvSpPr txBox="1"/>
      </xdr:nvSpPr>
      <xdr:spPr>
        <a:xfrm>
          <a:off x="6440556" y="112643"/>
          <a:ext cx="2146851" cy="157038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0" rIns="0" bIns="0" rtlCol="0" anchor="t">
          <a:noAutofit/>
        </a:bodyPr>
        <a:lstStyle/>
        <a:p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例２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年末調整直後 かつ　賞与支払いありのケース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112642</xdr:colOff>
      <xdr:row>17</xdr:row>
      <xdr:rowOff>119268</xdr:rowOff>
    </xdr:from>
    <xdr:to>
      <xdr:col>16</xdr:col>
      <xdr:colOff>6626</xdr:colOff>
      <xdr:row>27</xdr:row>
      <xdr:rowOff>91488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45F58F0-7DBF-4919-8A30-43A234F2B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8903" y="3273285"/>
          <a:ext cx="2988366" cy="1708255"/>
        </a:xfrm>
        <a:prstGeom prst="rect">
          <a:avLst/>
        </a:prstGeom>
      </xdr:spPr>
    </xdr:pic>
    <xdr:clientData/>
  </xdr:twoCellAnchor>
  <xdr:twoCellAnchor editAs="oneCell">
    <xdr:from>
      <xdr:col>2</xdr:col>
      <xdr:colOff>31476</xdr:colOff>
      <xdr:row>52</xdr:row>
      <xdr:rowOff>26504</xdr:rowOff>
    </xdr:from>
    <xdr:to>
      <xdr:col>17</xdr:col>
      <xdr:colOff>71785</xdr:colOff>
      <xdr:row>72</xdr:row>
      <xdr:rowOff>46953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73DAB0A-69D3-441D-B49A-64BDE8015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16" y="8118944"/>
          <a:ext cx="7073569" cy="3853309"/>
        </a:xfrm>
        <a:prstGeom prst="rect">
          <a:avLst/>
        </a:prstGeom>
      </xdr:spPr>
    </xdr:pic>
    <xdr:clientData/>
  </xdr:twoCellAnchor>
  <xdr:twoCellAnchor>
    <xdr:from>
      <xdr:col>4</xdr:col>
      <xdr:colOff>312423</xdr:colOff>
      <xdr:row>53</xdr:row>
      <xdr:rowOff>105355</xdr:rowOff>
    </xdr:from>
    <xdr:to>
      <xdr:col>4</xdr:col>
      <xdr:colOff>627162</xdr:colOff>
      <xdr:row>54</xdr:row>
      <xdr:rowOff>154229</xdr:rowOff>
    </xdr:to>
    <xdr:sp macro="" textlink="$E$43">
      <xdr:nvSpPr>
        <xdr:cNvPr id="4" name="正方形/長方形 3">
          <a:extLst>
            <a:ext uri="{FF2B5EF4-FFF2-40B4-BE49-F238E27FC236}">
              <a16:creationId xmlns:a16="http://schemas.microsoft.com/office/drawing/2014/main" id="{1D20F303-1C76-4DB1-8668-B3356B7A106E}"/>
            </a:ext>
          </a:extLst>
        </xdr:cNvPr>
        <xdr:cNvSpPr/>
      </xdr:nvSpPr>
      <xdr:spPr>
        <a:xfrm>
          <a:off x="1912623" y="8411155"/>
          <a:ext cx="314739" cy="23937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fld id="{257789A6-04E8-41BA-8680-063C4E5A9ADC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00</a:t>
          </a:fld>
          <a:endParaRPr kumimoji="1" lang="ja-JP" altLang="en-US" sz="1100" b="1"/>
        </a:p>
      </xdr:txBody>
    </xdr:sp>
    <xdr:clientData/>
  </xdr:twoCellAnchor>
  <xdr:twoCellAnchor>
    <xdr:from>
      <xdr:col>15</xdr:col>
      <xdr:colOff>99933</xdr:colOff>
      <xdr:row>56</xdr:row>
      <xdr:rowOff>121122</xdr:rowOff>
    </xdr:from>
    <xdr:to>
      <xdr:col>16</xdr:col>
      <xdr:colOff>363297</xdr:colOff>
      <xdr:row>57</xdr:row>
      <xdr:rowOff>169993</xdr:rowOff>
    </xdr:to>
    <xdr:sp macro="" textlink="$F$43">
      <xdr:nvSpPr>
        <xdr:cNvPr id="5" name="正方形/長方形 4">
          <a:extLst>
            <a:ext uri="{FF2B5EF4-FFF2-40B4-BE49-F238E27FC236}">
              <a16:creationId xmlns:a16="http://schemas.microsoft.com/office/drawing/2014/main" id="{9AA6EDB4-4891-4DA7-8975-2D6C30ADF241}"/>
            </a:ext>
          </a:extLst>
        </xdr:cNvPr>
        <xdr:cNvSpPr/>
      </xdr:nvSpPr>
      <xdr:spPr>
        <a:xfrm>
          <a:off x="6706473" y="8998422"/>
          <a:ext cx="621504" cy="23937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49110D32-C894-46FA-ADD1-F9E400C4BE6C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0000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160401</xdr:colOff>
      <xdr:row>55</xdr:row>
      <xdr:rowOff>63314</xdr:rowOff>
    </xdr:from>
    <xdr:to>
      <xdr:col>6</xdr:col>
      <xdr:colOff>192617</xdr:colOff>
      <xdr:row>56</xdr:row>
      <xdr:rowOff>112188</xdr:rowOff>
    </xdr:to>
    <xdr:sp macro="" textlink="$F$44">
      <xdr:nvSpPr>
        <xdr:cNvPr id="6" name="正方形/長方形 5">
          <a:extLst>
            <a:ext uri="{FF2B5EF4-FFF2-40B4-BE49-F238E27FC236}">
              <a16:creationId xmlns:a16="http://schemas.microsoft.com/office/drawing/2014/main" id="{0911107A-1F50-4C99-8727-9036C696B278}"/>
            </a:ext>
          </a:extLst>
        </xdr:cNvPr>
        <xdr:cNvSpPr/>
      </xdr:nvSpPr>
      <xdr:spPr>
        <a:xfrm>
          <a:off x="2545461" y="8750114"/>
          <a:ext cx="580856" cy="23937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163FA54B-A344-4646-97A9-BB40B5153C1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73347</xdr:colOff>
      <xdr:row>55</xdr:row>
      <xdr:rowOff>55089</xdr:rowOff>
    </xdr:from>
    <xdr:to>
      <xdr:col>4</xdr:col>
      <xdr:colOff>721790</xdr:colOff>
      <xdr:row>56</xdr:row>
      <xdr:rowOff>106933</xdr:rowOff>
    </xdr:to>
    <xdr:sp macro="" textlink="$I$44">
      <xdr:nvSpPr>
        <xdr:cNvPr id="7" name="正方形/長方形 6">
          <a:extLst>
            <a:ext uri="{FF2B5EF4-FFF2-40B4-BE49-F238E27FC236}">
              <a16:creationId xmlns:a16="http://schemas.microsoft.com/office/drawing/2014/main" id="{9E1FC431-3A85-469B-9E1F-0B57D09E6B5E}"/>
            </a:ext>
          </a:extLst>
        </xdr:cNvPr>
        <xdr:cNvSpPr/>
      </xdr:nvSpPr>
      <xdr:spPr>
        <a:xfrm>
          <a:off x="1673547" y="8741889"/>
          <a:ext cx="648443" cy="24234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9EBCBB92-A2ED-4ACF-A717-D2CBF0E0060B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 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83631</xdr:colOff>
      <xdr:row>55</xdr:row>
      <xdr:rowOff>68484</xdr:rowOff>
    </xdr:from>
    <xdr:to>
      <xdr:col>9</xdr:col>
      <xdr:colOff>296240</xdr:colOff>
      <xdr:row>56</xdr:row>
      <xdr:rowOff>117358</xdr:rowOff>
    </xdr:to>
    <xdr:sp macro="" textlink="$E$44">
      <xdr:nvSpPr>
        <xdr:cNvPr id="8" name="正方形/長方形 7">
          <a:extLst>
            <a:ext uri="{FF2B5EF4-FFF2-40B4-BE49-F238E27FC236}">
              <a16:creationId xmlns:a16="http://schemas.microsoft.com/office/drawing/2014/main" id="{C5F3ED02-56E2-452F-BE76-1283202865B0}"/>
            </a:ext>
          </a:extLst>
        </xdr:cNvPr>
        <xdr:cNvSpPr/>
      </xdr:nvSpPr>
      <xdr:spPr>
        <a:xfrm>
          <a:off x="3825051" y="8755284"/>
          <a:ext cx="1066049" cy="23937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E4CF4BA0-1182-4ACE-91ED-F6218A58141B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371062</xdr:colOff>
      <xdr:row>55</xdr:row>
      <xdr:rowOff>68484</xdr:rowOff>
    </xdr:from>
    <xdr:to>
      <xdr:col>14</xdr:col>
      <xdr:colOff>234899</xdr:colOff>
      <xdr:row>56</xdr:row>
      <xdr:rowOff>117358</xdr:rowOff>
    </xdr:to>
    <xdr:sp macro="" textlink="$G$44">
      <xdr:nvSpPr>
        <xdr:cNvPr id="9" name="正方形/長方形 8">
          <a:extLst>
            <a:ext uri="{FF2B5EF4-FFF2-40B4-BE49-F238E27FC236}">
              <a16:creationId xmlns:a16="http://schemas.microsoft.com/office/drawing/2014/main" id="{A6811C4F-A5C1-491B-8193-CF1E8762F59A}"/>
            </a:ext>
          </a:extLst>
        </xdr:cNvPr>
        <xdr:cNvSpPr/>
      </xdr:nvSpPr>
      <xdr:spPr>
        <a:xfrm>
          <a:off x="5453602" y="8755284"/>
          <a:ext cx="1044937" cy="23937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FF4FD180-F95D-4C5E-8060-57222F9ADB4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160400</xdr:colOff>
      <xdr:row>56</xdr:row>
      <xdr:rowOff>127748</xdr:rowOff>
    </xdr:from>
    <xdr:to>
      <xdr:col>6</xdr:col>
      <xdr:colOff>192616</xdr:colOff>
      <xdr:row>57</xdr:row>
      <xdr:rowOff>176619</xdr:rowOff>
    </xdr:to>
    <xdr:sp macro="" textlink="$F$46">
      <xdr:nvSpPr>
        <xdr:cNvPr id="10" name="正方形/長方形 9">
          <a:extLst>
            <a:ext uri="{FF2B5EF4-FFF2-40B4-BE49-F238E27FC236}">
              <a16:creationId xmlns:a16="http://schemas.microsoft.com/office/drawing/2014/main" id="{635F0780-2DF3-4CF3-B9D4-E5C66A9E2669}"/>
            </a:ext>
          </a:extLst>
        </xdr:cNvPr>
        <xdr:cNvSpPr/>
      </xdr:nvSpPr>
      <xdr:spPr>
        <a:xfrm>
          <a:off x="2545460" y="9005048"/>
          <a:ext cx="580856" cy="23937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1D70DA0A-B486-492E-B7AE-31120A363C4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73346</xdr:colOff>
      <xdr:row>56</xdr:row>
      <xdr:rowOff>122493</xdr:rowOff>
    </xdr:from>
    <xdr:to>
      <xdr:col>4</xdr:col>
      <xdr:colOff>721789</xdr:colOff>
      <xdr:row>57</xdr:row>
      <xdr:rowOff>171364</xdr:rowOff>
    </xdr:to>
    <xdr:sp macro="" textlink="$I$46">
      <xdr:nvSpPr>
        <xdr:cNvPr id="11" name="正方形/長方形 10">
          <a:extLst>
            <a:ext uri="{FF2B5EF4-FFF2-40B4-BE49-F238E27FC236}">
              <a16:creationId xmlns:a16="http://schemas.microsoft.com/office/drawing/2014/main" id="{14378847-67E7-4AFF-BC41-BEC04A632EB3}"/>
            </a:ext>
          </a:extLst>
        </xdr:cNvPr>
        <xdr:cNvSpPr/>
      </xdr:nvSpPr>
      <xdr:spPr>
        <a:xfrm>
          <a:off x="1673546" y="8999793"/>
          <a:ext cx="648443" cy="23937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9B6C8E74-32A6-448E-AA14-9916CE837F99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 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83630</xdr:colOff>
      <xdr:row>56</xdr:row>
      <xdr:rowOff>132918</xdr:rowOff>
    </xdr:from>
    <xdr:to>
      <xdr:col>9</xdr:col>
      <xdr:colOff>296239</xdr:colOff>
      <xdr:row>57</xdr:row>
      <xdr:rowOff>181789</xdr:rowOff>
    </xdr:to>
    <xdr:sp macro="" textlink="$E$46">
      <xdr:nvSpPr>
        <xdr:cNvPr id="12" name="正方形/長方形 11">
          <a:extLst>
            <a:ext uri="{FF2B5EF4-FFF2-40B4-BE49-F238E27FC236}">
              <a16:creationId xmlns:a16="http://schemas.microsoft.com/office/drawing/2014/main" id="{279FB68B-BB2D-4A8B-889A-1EB6412ECAAA}"/>
            </a:ext>
          </a:extLst>
        </xdr:cNvPr>
        <xdr:cNvSpPr/>
      </xdr:nvSpPr>
      <xdr:spPr>
        <a:xfrm>
          <a:off x="3825050" y="9010218"/>
          <a:ext cx="1066049" cy="23937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86B681B7-AC41-418E-A676-1E8860B12FE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371061</xdr:colOff>
      <xdr:row>56</xdr:row>
      <xdr:rowOff>132918</xdr:rowOff>
    </xdr:from>
    <xdr:to>
      <xdr:col>14</xdr:col>
      <xdr:colOff>234898</xdr:colOff>
      <xdr:row>57</xdr:row>
      <xdr:rowOff>181789</xdr:rowOff>
    </xdr:to>
    <xdr:sp macro="" textlink="$G$46">
      <xdr:nvSpPr>
        <xdr:cNvPr id="13" name="正方形/長方形 12">
          <a:extLst>
            <a:ext uri="{FF2B5EF4-FFF2-40B4-BE49-F238E27FC236}">
              <a16:creationId xmlns:a16="http://schemas.microsoft.com/office/drawing/2014/main" id="{AABC208B-BE51-484C-B459-AD3366D05204}"/>
            </a:ext>
          </a:extLst>
        </xdr:cNvPr>
        <xdr:cNvSpPr/>
      </xdr:nvSpPr>
      <xdr:spPr>
        <a:xfrm>
          <a:off x="5453601" y="9010218"/>
          <a:ext cx="1044937" cy="239371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3AF95B54-4D4D-4B7C-BCA1-5D6A6C3D956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161889</xdr:colOff>
      <xdr:row>59</xdr:row>
      <xdr:rowOff>12962</xdr:rowOff>
    </xdr:from>
    <xdr:to>
      <xdr:col>6</xdr:col>
      <xdr:colOff>194105</xdr:colOff>
      <xdr:row>60</xdr:row>
      <xdr:rowOff>64806</xdr:rowOff>
    </xdr:to>
    <xdr:sp macro="" textlink="$F$47">
      <xdr:nvSpPr>
        <xdr:cNvPr id="14" name="正方形/長方形 13">
          <a:extLst>
            <a:ext uri="{FF2B5EF4-FFF2-40B4-BE49-F238E27FC236}">
              <a16:creationId xmlns:a16="http://schemas.microsoft.com/office/drawing/2014/main" id="{16AE9183-3583-4B1C-B7E0-9EFBE45CDC69}"/>
            </a:ext>
          </a:extLst>
        </xdr:cNvPr>
        <xdr:cNvSpPr/>
      </xdr:nvSpPr>
      <xdr:spPr>
        <a:xfrm>
          <a:off x="2546949" y="9461762"/>
          <a:ext cx="580856" cy="24234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C8BD66CC-9CFA-40CB-90D2-BAAB0AEA3E26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74835</xdr:colOff>
      <xdr:row>59</xdr:row>
      <xdr:rowOff>7707</xdr:rowOff>
    </xdr:from>
    <xdr:to>
      <xdr:col>4</xdr:col>
      <xdr:colOff>723278</xdr:colOff>
      <xdr:row>60</xdr:row>
      <xdr:rowOff>56580</xdr:rowOff>
    </xdr:to>
    <xdr:sp macro="" textlink="$I$47">
      <xdr:nvSpPr>
        <xdr:cNvPr id="15" name="正方形/長方形 14">
          <a:extLst>
            <a:ext uri="{FF2B5EF4-FFF2-40B4-BE49-F238E27FC236}">
              <a16:creationId xmlns:a16="http://schemas.microsoft.com/office/drawing/2014/main" id="{6E1F60EB-4943-42C5-8780-FD6E9FE13E65}"/>
            </a:ext>
          </a:extLst>
        </xdr:cNvPr>
        <xdr:cNvSpPr/>
      </xdr:nvSpPr>
      <xdr:spPr>
        <a:xfrm>
          <a:off x="1675035" y="9456507"/>
          <a:ext cx="648443" cy="239373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DEC25ACD-736B-40EB-A0B0-1FC3A6E24E24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 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85119</xdr:colOff>
      <xdr:row>59</xdr:row>
      <xdr:rowOff>18132</xdr:rowOff>
    </xdr:from>
    <xdr:to>
      <xdr:col>9</xdr:col>
      <xdr:colOff>297728</xdr:colOff>
      <xdr:row>60</xdr:row>
      <xdr:rowOff>69976</xdr:rowOff>
    </xdr:to>
    <xdr:sp macro="" textlink="$E$47">
      <xdr:nvSpPr>
        <xdr:cNvPr id="16" name="正方形/長方形 15">
          <a:extLst>
            <a:ext uri="{FF2B5EF4-FFF2-40B4-BE49-F238E27FC236}">
              <a16:creationId xmlns:a16="http://schemas.microsoft.com/office/drawing/2014/main" id="{0AA543B0-0F6D-4F44-BA7E-11D69B3ABFC5}"/>
            </a:ext>
          </a:extLst>
        </xdr:cNvPr>
        <xdr:cNvSpPr/>
      </xdr:nvSpPr>
      <xdr:spPr>
        <a:xfrm>
          <a:off x="3826539" y="9466932"/>
          <a:ext cx="1066049" cy="24234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BDAFE8A0-5C7C-4F78-9C5F-44B5D41F85E7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372550</xdr:colOff>
      <xdr:row>59</xdr:row>
      <xdr:rowOff>18132</xdr:rowOff>
    </xdr:from>
    <xdr:to>
      <xdr:col>14</xdr:col>
      <xdr:colOff>236387</xdr:colOff>
      <xdr:row>60</xdr:row>
      <xdr:rowOff>69976</xdr:rowOff>
    </xdr:to>
    <xdr:sp macro="" textlink="$G$47">
      <xdr:nvSpPr>
        <xdr:cNvPr id="17" name="正方形/長方形 16">
          <a:extLst>
            <a:ext uri="{FF2B5EF4-FFF2-40B4-BE49-F238E27FC236}">
              <a16:creationId xmlns:a16="http://schemas.microsoft.com/office/drawing/2014/main" id="{904E92C7-EBBA-44E6-A661-E52BAD8CEE5A}"/>
            </a:ext>
          </a:extLst>
        </xdr:cNvPr>
        <xdr:cNvSpPr/>
      </xdr:nvSpPr>
      <xdr:spPr>
        <a:xfrm>
          <a:off x="5455090" y="9466932"/>
          <a:ext cx="1044937" cy="24234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67413CA9-F6E2-4780-AD84-54FF2F743E52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 </a:t>
          </a:fld>
          <a:endParaRPr kumimoji="1" lang="ja-JP" altLang="en-US" sz="1100" b="1"/>
        </a:p>
      </xdr:txBody>
    </xdr:sp>
    <xdr:clientData/>
  </xdr:twoCellAnchor>
  <xdr:twoCellAnchor>
    <xdr:from>
      <xdr:col>5</xdr:col>
      <xdr:colOff>161891</xdr:colOff>
      <xdr:row>60</xdr:row>
      <xdr:rowOff>68486</xdr:rowOff>
    </xdr:from>
    <xdr:to>
      <xdr:col>6</xdr:col>
      <xdr:colOff>194107</xdr:colOff>
      <xdr:row>61</xdr:row>
      <xdr:rowOff>117358</xdr:rowOff>
    </xdr:to>
    <xdr:sp macro="" textlink="$F$45">
      <xdr:nvSpPr>
        <xdr:cNvPr id="18" name="正方形/長方形 17">
          <a:extLst>
            <a:ext uri="{FF2B5EF4-FFF2-40B4-BE49-F238E27FC236}">
              <a16:creationId xmlns:a16="http://schemas.microsoft.com/office/drawing/2014/main" id="{4432A77D-069F-4D2D-8ED9-2C2AB96440AF}"/>
            </a:ext>
          </a:extLst>
        </xdr:cNvPr>
        <xdr:cNvSpPr/>
      </xdr:nvSpPr>
      <xdr:spPr>
        <a:xfrm>
          <a:off x="2546951" y="9707786"/>
          <a:ext cx="580856" cy="239372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21D978E1-BDD9-4E53-9F3D-4BD6875FD279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4</xdr:col>
      <xdr:colOff>74837</xdr:colOff>
      <xdr:row>60</xdr:row>
      <xdr:rowOff>63231</xdr:rowOff>
    </xdr:from>
    <xdr:to>
      <xdr:col>4</xdr:col>
      <xdr:colOff>723280</xdr:colOff>
      <xdr:row>61</xdr:row>
      <xdr:rowOff>112103</xdr:rowOff>
    </xdr:to>
    <xdr:sp macro="" textlink="$I$45">
      <xdr:nvSpPr>
        <xdr:cNvPr id="19" name="正方形/長方形 18">
          <a:extLst>
            <a:ext uri="{FF2B5EF4-FFF2-40B4-BE49-F238E27FC236}">
              <a16:creationId xmlns:a16="http://schemas.microsoft.com/office/drawing/2014/main" id="{E49BF61D-081A-45D7-9C62-74B27D5503FA}"/>
            </a:ext>
          </a:extLst>
        </xdr:cNvPr>
        <xdr:cNvSpPr/>
      </xdr:nvSpPr>
      <xdr:spPr>
        <a:xfrm>
          <a:off x="1675037" y="9702531"/>
          <a:ext cx="648443" cy="239372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1D9250E2-F547-4E22-B53A-EE45F1B84CD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ctr"/>
            <a:t> </a:t>
          </a:fld>
          <a:endParaRPr kumimoji="1" lang="ja-JP" altLang="en-US" sz="1100" b="1"/>
        </a:p>
      </xdr:txBody>
    </xdr:sp>
    <xdr:clientData/>
  </xdr:twoCellAnchor>
  <xdr:twoCellAnchor>
    <xdr:from>
      <xdr:col>7</xdr:col>
      <xdr:colOff>85121</xdr:colOff>
      <xdr:row>60</xdr:row>
      <xdr:rowOff>73656</xdr:rowOff>
    </xdr:from>
    <xdr:to>
      <xdr:col>9</xdr:col>
      <xdr:colOff>297730</xdr:colOff>
      <xdr:row>61</xdr:row>
      <xdr:rowOff>122528</xdr:rowOff>
    </xdr:to>
    <xdr:sp macro="" textlink="$E$45">
      <xdr:nvSpPr>
        <xdr:cNvPr id="20" name="正方形/長方形 19">
          <a:extLst>
            <a:ext uri="{FF2B5EF4-FFF2-40B4-BE49-F238E27FC236}">
              <a16:creationId xmlns:a16="http://schemas.microsoft.com/office/drawing/2014/main" id="{46A92766-3A04-4DDC-BF25-6EBAB2F8376E}"/>
            </a:ext>
          </a:extLst>
        </xdr:cNvPr>
        <xdr:cNvSpPr/>
      </xdr:nvSpPr>
      <xdr:spPr>
        <a:xfrm>
          <a:off x="3826541" y="9712956"/>
          <a:ext cx="1066049" cy="239372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09AD3DFC-597B-4E26-ADDE-F0F8F0C4BEA9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372552</xdr:colOff>
      <xdr:row>60</xdr:row>
      <xdr:rowOff>73656</xdr:rowOff>
    </xdr:from>
    <xdr:to>
      <xdr:col>14</xdr:col>
      <xdr:colOff>236389</xdr:colOff>
      <xdr:row>61</xdr:row>
      <xdr:rowOff>122528</xdr:rowOff>
    </xdr:to>
    <xdr:sp macro="" textlink="$G$45">
      <xdr:nvSpPr>
        <xdr:cNvPr id="21" name="正方形/長方形 20">
          <a:extLst>
            <a:ext uri="{FF2B5EF4-FFF2-40B4-BE49-F238E27FC236}">
              <a16:creationId xmlns:a16="http://schemas.microsoft.com/office/drawing/2014/main" id="{7AB12E69-6295-4555-850A-D89057F6B577}"/>
            </a:ext>
          </a:extLst>
        </xdr:cNvPr>
        <xdr:cNvSpPr/>
      </xdr:nvSpPr>
      <xdr:spPr>
        <a:xfrm>
          <a:off x="5455092" y="9712956"/>
          <a:ext cx="1044937" cy="239372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797E8122-3D49-483F-8805-B4E746F39D4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377809</xdr:colOff>
      <xdr:row>62</xdr:row>
      <xdr:rowOff>184016</xdr:rowOff>
    </xdr:from>
    <xdr:to>
      <xdr:col>14</xdr:col>
      <xdr:colOff>241646</xdr:colOff>
      <xdr:row>64</xdr:row>
      <xdr:rowOff>40732</xdr:rowOff>
    </xdr:to>
    <xdr:sp macro="" textlink="$E$49">
      <xdr:nvSpPr>
        <xdr:cNvPr id="22" name="正方形/長方形 21">
          <a:extLst>
            <a:ext uri="{FF2B5EF4-FFF2-40B4-BE49-F238E27FC236}">
              <a16:creationId xmlns:a16="http://schemas.microsoft.com/office/drawing/2014/main" id="{3C9617EA-7B6B-429B-9268-F1F4BE205A9F}"/>
            </a:ext>
          </a:extLst>
        </xdr:cNvPr>
        <xdr:cNvSpPr/>
      </xdr:nvSpPr>
      <xdr:spPr>
        <a:xfrm>
          <a:off x="5460349" y="10204316"/>
          <a:ext cx="1044937" cy="237716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A5021DBE-E2AD-45F6-8170-53F70E514333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372553</xdr:colOff>
      <xdr:row>64</xdr:row>
      <xdr:rowOff>44410</xdr:rowOff>
    </xdr:from>
    <xdr:to>
      <xdr:col>14</xdr:col>
      <xdr:colOff>236390</xdr:colOff>
      <xdr:row>65</xdr:row>
      <xdr:rowOff>96253</xdr:rowOff>
    </xdr:to>
    <xdr:sp macro="" textlink="$G$49">
      <xdr:nvSpPr>
        <xdr:cNvPr id="23" name="正方形/長方形 22">
          <a:extLst>
            <a:ext uri="{FF2B5EF4-FFF2-40B4-BE49-F238E27FC236}">
              <a16:creationId xmlns:a16="http://schemas.microsoft.com/office/drawing/2014/main" id="{22F801E6-BC1B-4697-8F48-EBBB8DA26253}"/>
            </a:ext>
          </a:extLst>
        </xdr:cNvPr>
        <xdr:cNvSpPr/>
      </xdr:nvSpPr>
      <xdr:spPr>
        <a:xfrm>
          <a:off x="5455093" y="10445710"/>
          <a:ext cx="1044937" cy="242343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BE6A272A-2354-4EF4-A753-6C30EA920070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372552</xdr:colOff>
      <xdr:row>65</xdr:row>
      <xdr:rowOff>105189</xdr:rowOff>
    </xdr:from>
    <xdr:to>
      <xdr:col>14</xdr:col>
      <xdr:colOff>236389</xdr:colOff>
      <xdr:row>66</xdr:row>
      <xdr:rowOff>154063</xdr:rowOff>
    </xdr:to>
    <xdr:sp macro="" textlink="$E$50">
      <xdr:nvSpPr>
        <xdr:cNvPr id="24" name="正方形/長方形 23">
          <a:extLst>
            <a:ext uri="{FF2B5EF4-FFF2-40B4-BE49-F238E27FC236}">
              <a16:creationId xmlns:a16="http://schemas.microsoft.com/office/drawing/2014/main" id="{CA57B15B-5D17-4188-84B3-C962A0E67734}"/>
            </a:ext>
          </a:extLst>
        </xdr:cNvPr>
        <xdr:cNvSpPr/>
      </xdr:nvSpPr>
      <xdr:spPr>
        <a:xfrm>
          <a:off x="5455092" y="10696989"/>
          <a:ext cx="1044937" cy="23937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5744BA74-C7BF-44BD-B9F4-E7644BD83FAA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0</a:t>
          </a:fld>
          <a:endParaRPr kumimoji="1" lang="ja-JP" altLang="en-US" sz="1100" b="1"/>
        </a:p>
      </xdr:txBody>
    </xdr:sp>
    <xdr:clientData/>
  </xdr:twoCellAnchor>
  <xdr:twoCellAnchor>
    <xdr:from>
      <xdr:col>11</xdr:col>
      <xdr:colOff>367238</xdr:colOff>
      <xdr:row>68</xdr:row>
      <xdr:rowOff>12961</xdr:rowOff>
    </xdr:from>
    <xdr:to>
      <xdr:col>14</xdr:col>
      <xdr:colOff>231589</xdr:colOff>
      <xdr:row>69</xdr:row>
      <xdr:rowOff>64805</xdr:rowOff>
    </xdr:to>
    <xdr:sp macro="" textlink="$F$50">
      <xdr:nvSpPr>
        <xdr:cNvPr id="25" name="正方形/長方形 24">
          <a:extLst>
            <a:ext uri="{FF2B5EF4-FFF2-40B4-BE49-F238E27FC236}">
              <a16:creationId xmlns:a16="http://schemas.microsoft.com/office/drawing/2014/main" id="{69E2B7D9-06E1-4848-AD4E-D48580055C10}"/>
            </a:ext>
          </a:extLst>
        </xdr:cNvPr>
        <xdr:cNvSpPr/>
      </xdr:nvSpPr>
      <xdr:spPr>
        <a:xfrm>
          <a:off x="5449778" y="11176261"/>
          <a:ext cx="1045451" cy="242344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72000" bIns="0" rtlCol="0" anchor="ctr"/>
        <a:lstStyle/>
        <a:p>
          <a:pPr algn="r"/>
          <a:fld id="{5CCDB8B5-74C5-4143-8F89-379A9920E3AD}" type="TxLink">
            <a:rPr kumimoji="1" lang="en-US" altLang="en-US" sz="1100" b="1" i="0" u="none" strike="noStrike">
              <a:solidFill>
                <a:srgbClr val="000000"/>
              </a:solidFill>
              <a:latin typeface="Meiryo UI"/>
              <a:ea typeface="Meiryo UI"/>
            </a:rPr>
            <a:pPr algn="r"/>
            <a:t>\ 0</a:t>
          </a:fld>
          <a:endParaRPr kumimoji="1" lang="ja-JP" altLang="en-US" sz="1100" b="1"/>
        </a:p>
      </xdr:txBody>
    </xdr:sp>
    <xdr:clientData/>
  </xdr:twoCellAnchor>
  <xdr:twoCellAnchor>
    <xdr:from>
      <xdr:col>3</xdr:col>
      <xdr:colOff>371061</xdr:colOff>
      <xdr:row>69</xdr:row>
      <xdr:rowOff>168334</xdr:rowOff>
    </xdr:from>
    <xdr:to>
      <xdr:col>9</xdr:col>
      <xdr:colOff>278296</xdr:colOff>
      <xdr:row>71</xdr:row>
      <xdr:rowOff>25050</xdr:rowOff>
    </xdr:to>
    <xdr:sp macro="" textlink="$I$52">
      <xdr:nvSpPr>
        <xdr:cNvPr id="26" name="正方形/長方形 25">
          <a:extLst>
            <a:ext uri="{FF2B5EF4-FFF2-40B4-BE49-F238E27FC236}">
              <a16:creationId xmlns:a16="http://schemas.microsoft.com/office/drawing/2014/main" id="{B5FBDD89-E413-48AC-B6A3-3DD74BB3C872}"/>
            </a:ext>
          </a:extLst>
        </xdr:cNvPr>
        <xdr:cNvSpPr/>
      </xdr:nvSpPr>
      <xdr:spPr>
        <a:xfrm>
          <a:off x="1277841" y="11522134"/>
          <a:ext cx="3595315" cy="237716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0" rIns="0" bIns="0" rtlCol="0" anchor="ctr"/>
        <a:lstStyle/>
        <a:p>
          <a:pPr algn="l"/>
          <a:fld id="{61523AA3-9B4A-4E4D-A53F-8A963DCB4786}" type="TxLink">
            <a:rPr kumimoji="1" lang="ja-JP" altLang="en-US" sz="1000" b="1" i="0" u="none" strike="noStrike">
              <a:solidFill>
                <a:srgbClr val="000000"/>
              </a:solidFill>
              <a:latin typeface="Meiryo UI"/>
              <a:ea typeface="Meiryo UI"/>
            </a:rPr>
            <a:pPr algn="l"/>
            <a:t> </a:t>
          </a:fld>
          <a:endParaRPr kumimoji="1" lang="ja-JP" altLang="en-US" sz="1000" b="1"/>
        </a:p>
      </xdr:txBody>
    </xdr:sp>
    <xdr:clientData/>
  </xdr:twoCellAnchor>
  <xdr:twoCellAnchor>
    <xdr:from>
      <xdr:col>3</xdr:col>
      <xdr:colOff>596466</xdr:colOff>
      <xdr:row>65</xdr:row>
      <xdr:rowOff>178906</xdr:rowOff>
    </xdr:from>
    <xdr:to>
      <xdr:col>7</xdr:col>
      <xdr:colOff>119271</xdr:colOff>
      <xdr:row>67</xdr:row>
      <xdr:rowOff>184989</xdr:rowOff>
    </xdr:to>
    <xdr:sp macro="" textlink="$G$44">
      <xdr:nvSpPr>
        <xdr:cNvPr id="27" name="正方形/長方形 26">
          <a:extLst>
            <a:ext uri="{FF2B5EF4-FFF2-40B4-BE49-F238E27FC236}">
              <a16:creationId xmlns:a16="http://schemas.microsoft.com/office/drawing/2014/main" id="{20408E9D-ABD8-4D2A-B6AC-A40AEF28371E}"/>
            </a:ext>
          </a:extLst>
        </xdr:cNvPr>
        <xdr:cNvSpPr/>
      </xdr:nvSpPr>
      <xdr:spPr>
        <a:xfrm>
          <a:off x="1503246" y="10770706"/>
          <a:ext cx="2357445" cy="387083"/>
        </a:xfrm>
        <a:prstGeom prst="rect">
          <a:avLst/>
        </a:prstGeom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0" rIns="0" bIns="0" rtlCol="0" anchor="ctr"/>
        <a:lstStyle/>
        <a:p>
          <a:pPr algn="l"/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会社名、住所を記入してください。</a:t>
          </a:r>
        </a:p>
      </xdr:txBody>
    </xdr:sp>
    <xdr:clientData/>
  </xdr:twoCellAnchor>
  <xdr:twoCellAnchor>
    <xdr:from>
      <xdr:col>14</xdr:col>
      <xdr:colOff>72886</xdr:colOff>
      <xdr:row>22</xdr:row>
      <xdr:rowOff>125891</xdr:rowOff>
    </xdr:from>
    <xdr:to>
      <xdr:col>15</xdr:col>
      <xdr:colOff>357807</xdr:colOff>
      <xdr:row>23</xdr:row>
      <xdr:rowOff>146602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41AE965F-BB0A-4F7D-A35C-F64D9D3A17AA}"/>
            </a:ext>
          </a:extLst>
        </xdr:cNvPr>
        <xdr:cNvSpPr/>
      </xdr:nvSpPr>
      <xdr:spPr>
        <a:xfrm>
          <a:off x="6336526" y="4103531"/>
          <a:ext cx="627821" cy="218831"/>
        </a:xfrm>
        <a:prstGeom prst="rect">
          <a:avLst/>
        </a:prstGeom>
        <a:noFill/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endParaRPr kumimoji="1" lang="en-US" altLang="en-US" sz="1100" b="1" i="0" u="none" strike="noStrike">
            <a:solidFill>
              <a:srgbClr val="000000"/>
            </a:solidFill>
            <a:latin typeface="Meiryo UI"/>
            <a:ea typeface="Meiryo UI"/>
          </a:endParaRPr>
        </a:p>
      </xdr:txBody>
    </xdr:sp>
    <xdr:clientData/>
  </xdr:twoCellAnchor>
  <xdr:oneCellAnchor>
    <xdr:from>
      <xdr:col>16</xdr:col>
      <xdr:colOff>76612</xdr:colOff>
      <xdr:row>22</xdr:row>
      <xdr:rowOff>142872</xdr:rowOff>
    </xdr:from>
    <xdr:ext cx="1563756" cy="190565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E22540BE-7BBC-4386-A374-D794C56A6169}"/>
            </a:ext>
          </a:extLst>
        </xdr:cNvPr>
        <xdr:cNvSpPr txBox="1"/>
      </xdr:nvSpPr>
      <xdr:spPr>
        <a:xfrm>
          <a:off x="7041292" y="4120512"/>
          <a:ext cx="1563756" cy="19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税引前の金額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=</a:t>
          </a:r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支給額</a:t>
          </a:r>
        </a:p>
      </xdr:txBody>
    </xdr:sp>
    <xdr:clientData/>
  </xdr:oneCellAnchor>
  <xdr:oneCellAnchor>
    <xdr:from>
      <xdr:col>16</xdr:col>
      <xdr:colOff>92763</xdr:colOff>
      <xdr:row>24</xdr:row>
      <xdr:rowOff>155084</xdr:rowOff>
    </xdr:from>
    <xdr:ext cx="1563756" cy="190565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B052A694-937B-433A-AFC7-64A973E0462E}"/>
            </a:ext>
          </a:extLst>
        </xdr:cNvPr>
        <xdr:cNvSpPr txBox="1"/>
      </xdr:nvSpPr>
      <xdr:spPr>
        <a:xfrm>
          <a:off x="7057443" y="4528964"/>
          <a:ext cx="1563756" cy="19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源泉差引額</a:t>
          </a:r>
          <a: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  <a:t>=</a:t>
          </a:r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源泉税額</a:t>
          </a:r>
        </a:p>
      </xdr:txBody>
    </xdr:sp>
    <xdr:clientData/>
  </xdr:oneCellAnchor>
  <xdr:twoCellAnchor>
    <xdr:from>
      <xdr:col>14</xdr:col>
      <xdr:colOff>72886</xdr:colOff>
      <xdr:row>24</xdr:row>
      <xdr:rowOff>140178</xdr:rowOff>
    </xdr:from>
    <xdr:to>
      <xdr:col>15</xdr:col>
      <xdr:colOff>357807</xdr:colOff>
      <xdr:row>26</xdr:row>
      <xdr:rowOff>56114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6C74367B-3C1E-4A87-9491-9E11E2DF44F6}"/>
            </a:ext>
          </a:extLst>
        </xdr:cNvPr>
        <xdr:cNvSpPr/>
      </xdr:nvSpPr>
      <xdr:spPr>
        <a:xfrm>
          <a:off x="6336526" y="4514058"/>
          <a:ext cx="627821" cy="220736"/>
        </a:xfrm>
        <a:prstGeom prst="rect">
          <a:avLst/>
        </a:prstGeom>
        <a:noFill/>
        <a:ln w="22225">
          <a:solidFill>
            <a:schemeClr val="tx1"/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endParaRPr kumimoji="1" lang="en-US" altLang="en-US" sz="1100" b="1" i="0" u="none" strike="noStrike">
            <a:solidFill>
              <a:srgbClr val="000000"/>
            </a:solidFill>
            <a:latin typeface="Meiryo UI"/>
            <a:ea typeface="Meiryo U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ta.go.jp/law/jimu-unei/shotoku/gensen/080623/03.htm" TargetMode="External"/><Relationship Id="rId1" Type="http://schemas.openxmlformats.org/officeDocument/2006/relationships/hyperlink" Target="https://www.nta.go.jp/publication/pamph/gensen/aramashi2016/pdf/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96F2-771D-4FA7-AA59-82496D8E4A47}">
  <dimension ref="A1:S76"/>
  <sheetViews>
    <sheetView showGridLines="0" showRowColHeaders="0" topLeftCell="A19" zoomScale="115" zoomScaleNormal="115" workbookViewId="0"/>
  </sheetViews>
  <sheetFormatPr defaultColWidth="0" defaultRowHeight="15" zeroHeight="1" x14ac:dyDescent="0.3"/>
  <cols>
    <col min="1" max="1" width="4.08984375" customWidth="1"/>
    <col min="2" max="2" width="3.81640625" style="7" customWidth="1"/>
    <col min="3" max="3" width="2.90625" customWidth="1"/>
    <col min="4" max="4" width="8.26953125" customWidth="1"/>
    <col min="5" max="5" width="9.36328125" bestFit="1" customWidth="1"/>
    <col min="6" max="6" width="6.54296875" customWidth="1"/>
    <col min="7" max="7" width="9.6328125" customWidth="1"/>
    <col min="8" max="8" width="1.54296875" customWidth="1"/>
    <col min="9" max="9" width="8.6328125" customWidth="1"/>
    <col min="10" max="10" width="4.26953125" customWidth="1"/>
    <col min="11" max="11" width="1.54296875" customWidth="1"/>
    <col min="12" max="12" width="8.6328125" customWidth="1"/>
    <col min="13" max="13" width="4.26953125" customWidth="1"/>
    <col min="14" max="14" width="1.1796875" customWidth="1"/>
    <col min="15" max="15" width="4.08984375" customWidth="1"/>
    <col min="16" max="16" width="4.26953125" customWidth="1"/>
    <col min="17" max="17" width="8.7265625" customWidth="1"/>
    <col min="18" max="18" width="10.26953125" customWidth="1"/>
    <col min="19" max="19" width="1.90625" customWidth="1"/>
    <col min="20" max="16384" width="8.7265625" hidden="1"/>
  </cols>
  <sheetData>
    <row r="1" spans="2:18" ht="5.4" customHeight="1" x14ac:dyDescent="0.3">
      <c r="K1" s="10"/>
    </row>
    <row r="2" spans="2:18" ht="16.8" customHeight="1" thickBot="1" x14ac:dyDescent="0.35">
      <c r="B2" s="11" t="s">
        <v>2</v>
      </c>
      <c r="C2" s="3" t="s">
        <v>36</v>
      </c>
      <c r="J2" s="10"/>
      <c r="L2" s="40" t="s">
        <v>29</v>
      </c>
      <c r="M2" s="40"/>
      <c r="N2" s="40"/>
      <c r="O2" s="40"/>
      <c r="P2" s="40"/>
      <c r="Q2" s="40"/>
      <c r="R2" s="40"/>
    </row>
    <row r="3" spans="2:18" ht="15.6" thickBot="1" x14ac:dyDescent="0.35">
      <c r="D3" s="32" t="s">
        <v>35</v>
      </c>
      <c r="E3" s="2">
        <v>3</v>
      </c>
      <c r="F3" t="s">
        <v>0</v>
      </c>
      <c r="L3" s="40"/>
      <c r="M3" s="40"/>
      <c r="N3" s="40"/>
      <c r="O3" s="40"/>
      <c r="P3" s="40"/>
      <c r="Q3" s="40"/>
      <c r="R3" s="40"/>
    </row>
    <row r="4" spans="2:18" ht="15.6" thickBot="1" x14ac:dyDescent="0.35">
      <c r="E4" s="2">
        <v>5</v>
      </c>
      <c r="F4" t="s">
        <v>1</v>
      </c>
      <c r="G4" s="9" t="str">
        <f>IF(E4=0,"",MOD(E4+1,12)&amp;"月10日期限の納付書を作成します。")</f>
        <v>6月10日期限の納付書を作成します。</v>
      </c>
      <c r="R4" s="8" t="s">
        <v>32</v>
      </c>
    </row>
    <row r="5" spans="2:18" ht="24" customHeight="1" x14ac:dyDescent="0.3"/>
    <row r="6" spans="2:18" ht="16.2" x14ac:dyDescent="0.3">
      <c r="B6" s="11" t="s">
        <v>3</v>
      </c>
      <c r="C6" s="3" t="str">
        <f>D3&amp;E3&amp;"年"&amp;E4&amp;"月中に支払った「給与」の給与明細一覧表を見て転記してください"</f>
        <v>令和3年5月中に支払った「給与」の給与明細一覧表を見て転記してください</v>
      </c>
    </row>
    <row r="7" spans="2:18" ht="6" customHeight="1" thickBot="1" x14ac:dyDescent="0.35"/>
    <row r="8" spans="2:18" ht="15.6" thickBot="1" x14ac:dyDescent="0.35">
      <c r="C8" s="29"/>
      <c r="D8" s="30" t="s">
        <v>42</v>
      </c>
      <c r="E8" s="1">
        <v>2150500</v>
      </c>
      <c r="F8" t="s">
        <v>5</v>
      </c>
      <c r="G8" s="14" t="s">
        <v>44</v>
      </c>
    </row>
    <row r="9" spans="2:18" ht="15.6" thickBot="1" x14ac:dyDescent="0.35">
      <c r="C9" s="31"/>
      <c r="D9" s="30" t="s">
        <v>43</v>
      </c>
      <c r="E9" s="1">
        <v>19550</v>
      </c>
      <c r="F9" t="s">
        <v>5</v>
      </c>
      <c r="G9" s="20" t="s">
        <v>45</v>
      </c>
    </row>
    <row r="10" spans="2:18" ht="15.6" thickBot="1" x14ac:dyDescent="0.35">
      <c r="C10" s="31"/>
      <c r="D10" s="30" t="s">
        <v>41</v>
      </c>
      <c r="E10" s="1">
        <v>25</v>
      </c>
      <c r="F10" t="s">
        <v>4</v>
      </c>
      <c r="G10" s="9" t="str">
        <f>IF(E10&lt;10,"支給人数が常時10人未満ならば、納付の特例の申請をおすすめします。","")</f>
        <v/>
      </c>
    </row>
    <row r="11" spans="2:18" ht="24" customHeight="1" x14ac:dyDescent="0.3">
      <c r="B11" s="29"/>
    </row>
    <row r="12" spans="2:18" ht="16.2" x14ac:dyDescent="0.3">
      <c r="B12" s="11" t="s">
        <v>6</v>
      </c>
      <c r="C12" s="3" t="str">
        <f>D3&amp;E3&amp;"年"&amp;E4&amp;"月中に支払った「士業等への報酬(※)」について、送られた請求書を見て転記してください"</f>
        <v>令和3年5月中に支払った「士業等への報酬(※)」について、送られた請求書を見て転記してください</v>
      </c>
    </row>
    <row r="13" spans="2:18" ht="6" customHeight="1" thickBot="1" x14ac:dyDescent="0.35">
      <c r="B13"/>
    </row>
    <row r="14" spans="2:18" ht="10.8" customHeight="1" thickBot="1" x14ac:dyDescent="0.35">
      <c r="B14"/>
      <c r="D14" s="34" t="s">
        <v>48</v>
      </c>
      <c r="E14" s="33" t="s">
        <v>47</v>
      </c>
      <c r="F14" s="35">
        <f>IF(COUNT(FIND(E14,"司法書士_土地家屋調査士")),10000,0)</f>
        <v>0</v>
      </c>
    </row>
    <row r="15" spans="2:18" ht="15.6" thickBot="1" x14ac:dyDescent="0.35">
      <c r="C15" s="31"/>
      <c r="D15" s="30" t="s">
        <v>18</v>
      </c>
      <c r="E15" s="1">
        <v>30000</v>
      </c>
      <c r="F15" t="s">
        <v>30</v>
      </c>
      <c r="I15" s="14" t="s">
        <v>50</v>
      </c>
    </row>
    <row r="16" spans="2:18" ht="15.6" thickBot="1" x14ac:dyDescent="0.35">
      <c r="C16" s="31"/>
      <c r="D16" s="30" t="s">
        <v>19</v>
      </c>
      <c r="E16" s="1">
        <v>3063</v>
      </c>
      <c r="F16" t="s">
        <v>5</v>
      </c>
      <c r="I16" s="20" t="s">
        <v>51</v>
      </c>
    </row>
    <row r="17" spans="2:14" ht="13.2" customHeight="1" thickBot="1" x14ac:dyDescent="0.35">
      <c r="B17" s="12"/>
      <c r="E17" s="13" t="str">
        <f>IF(ABS((MAX(E15-F14,0)*0.1021)-E16)&lt;5,"","↑記入額が誤っている可能性があります。")</f>
        <v/>
      </c>
    </row>
    <row r="18" spans="2:14" ht="10.199999999999999" customHeight="1" thickBot="1" x14ac:dyDescent="0.35">
      <c r="B18"/>
      <c r="D18" s="34" t="s">
        <v>48</v>
      </c>
      <c r="E18" s="33" t="s">
        <v>52</v>
      </c>
      <c r="F18" s="35">
        <f>IF(COUNT(FIND(E18,"司法書士_土地家屋調査士")),10000,0)</f>
        <v>0</v>
      </c>
    </row>
    <row r="19" spans="2:14" ht="15.6" thickBot="1" x14ac:dyDescent="0.35">
      <c r="B19" s="29"/>
      <c r="C19" s="31"/>
      <c r="D19" s="30" t="s">
        <v>18</v>
      </c>
      <c r="E19" s="1">
        <v>50000</v>
      </c>
      <c r="F19" t="s">
        <v>30</v>
      </c>
    </row>
    <row r="20" spans="2:14" ht="15.6" thickBot="1" x14ac:dyDescent="0.35">
      <c r="B20" s="29"/>
      <c r="C20" s="31"/>
      <c r="D20" s="30" t="s">
        <v>19</v>
      </c>
      <c r="E20" s="1">
        <v>5105</v>
      </c>
      <c r="F20" t="s">
        <v>5</v>
      </c>
    </row>
    <row r="21" spans="2:14" ht="13.2" customHeight="1" thickBot="1" x14ac:dyDescent="0.35">
      <c r="B21" s="12"/>
      <c r="E21" s="13" t="str">
        <f>IF(ABS((MAX(E19-F18,0)*0.1021)-E20)&lt;5,"","↑記入額が誤っている可能性があります。")</f>
        <v/>
      </c>
    </row>
    <row r="22" spans="2:14" ht="10.8" customHeight="1" thickBot="1" x14ac:dyDescent="0.35">
      <c r="B22"/>
      <c r="D22" s="34" t="s">
        <v>48</v>
      </c>
      <c r="E22" s="33" t="s">
        <v>49</v>
      </c>
      <c r="F22" s="35">
        <f>IF(COUNT(FIND(E22,"司法書士_土地家屋調査士")),10000,0)</f>
        <v>10000</v>
      </c>
    </row>
    <row r="23" spans="2:14" ht="15.6" thickBot="1" x14ac:dyDescent="0.35">
      <c r="B23" s="29"/>
      <c r="C23" s="31"/>
      <c r="D23" s="30" t="s">
        <v>18</v>
      </c>
      <c r="E23" s="1"/>
      <c r="F23" t="s">
        <v>30</v>
      </c>
    </row>
    <row r="24" spans="2:14" ht="15.6" thickBot="1" x14ac:dyDescent="0.35">
      <c r="B24" s="29"/>
      <c r="C24" s="31"/>
      <c r="D24" s="30" t="s">
        <v>19</v>
      </c>
      <c r="E24" s="1"/>
      <c r="F24" t="s">
        <v>5</v>
      </c>
    </row>
    <row r="25" spans="2:14" ht="13.2" customHeight="1" thickBot="1" x14ac:dyDescent="0.35">
      <c r="B25" s="12"/>
      <c r="E25" s="13" t="str">
        <f>IF(ABS((MAX(E23-F22,0)*0.1021)-E24)&lt;5,"","↑記入額が誤っている可能性があります。")</f>
        <v/>
      </c>
    </row>
    <row r="26" spans="2:14" ht="10.8" customHeight="1" thickBot="1" x14ac:dyDescent="0.35">
      <c r="B26"/>
      <c r="D26" s="34" t="s">
        <v>48</v>
      </c>
      <c r="E26" s="33" t="s">
        <v>55</v>
      </c>
      <c r="F26" s="35">
        <f>IF(COUNT(FIND(E26,"司法書士_土地家屋調査士")),10000,0)</f>
        <v>0</v>
      </c>
    </row>
    <row r="27" spans="2:14" ht="15.6" thickBot="1" x14ac:dyDescent="0.35">
      <c r="B27" s="29"/>
      <c r="C27" s="31"/>
      <c r="D27" s="30" t="s">
        <v>18</v>
      </c>
      <c r="E27" s="1"/>
      <c r="F27" t="s">
        <v>30</v>
      </c>
    </row>
    <row r="28" spans="2:14" ht="15.6" thickBot="1" x14ac:dyDescent="0.35">
      <c r="B28" s="29"/>
      <c r="C28" s="31"/>
      <c r="D28" s="30" t="s">
        <v>19</v>
      </c>
      <c r="E28" s="1"/>
      <c r="F28" t="s">
        <v>5</v>
      </c>
    </row>
    <row r="29" spans="2:14" ht="24" customHeight="1" x14ac:dyDescent="0.3">
      <c r="B29" s="29"/>
    </row>
    <row r="30" spans="2:14" ht="16.2" x14ac:dyDescent="0.3">
      <c r="B30" s="11" t="s">
        <v>7</v>
      </c>
      <c r="C30" s="3" t="s">
        <v>46</v>
      </c>
    </row>
    <row r="31" spans="2:14" ht="6" customHeight="1" x14ac:dyDescent="0.3"/>
    <row r="32" spans="2:14" ht="19.2" customHeight="1" thickBot="1" x14ac:dyDescent="0.3">
      <c r="C32" s="42" t="s">
        <v>15</v>
      </c>
      <c r="D32" s="43" t="s">
        <v>16</v>
      </c>
      <c r="E32" s="43"/>
      <c r="F32" s="43"/>
      <c r="G32" s="43"/>
      <c r="H32" s="21" t="s">
        <v>11</v>
      </c>
      <c r="K32" s="21" t="s">
        <v>12</v>
      </c>
      <c r="N32" s="21" t="s">
        <v>10</v>
      </c>
    </row>
    <row r="33" spans="1:18" ht="15.6" thickBot="1" x14ac:dyDescent="0.35">
      <c r="C33" s="42"/>
      <c r="D33" s="5"/>
      <c r="E33" s="5"/>
      <c r="F33" s="5"/>
      <c r="G33" s="6" t="s">
        <v>20</v>
      </c>
      <c r="H33" s="22"/>
      <c r="I33" s="1"/>
      <c r="J33" t="s">
        <v>5</v>
      </c>
      <c r="K33" s="22"/>
      <c r="L33" s="1"/>
      <c r="M33" t="s">
        <v>5</v>
      </c>
      <c r="N33" s="22"/>
      <c r="O33" s="4"/>
      <c r="P33" t="s">
        <v>4</v>
      </c>
    </row>
    <row r="34" spans="1:18" ht="21" customHeight="1" thickBot="1" x14ac:dyDescent="0.3">
      <c r="C34" s="42" t="s">
        <v>15</v>
      </c>
      <c r="D34" s="43" t="s">
        <v>17</v>
      </c>
      <c r="E34" s="43"/>
      <c r="F34" s="43"/>
      <c r="G34" s="43"/>
      <c r="H34" s="21" t="s">
        <v>14</v>
      </c>
      <c r="K34" s="21" t="s">
        <v>12</v>
      </c>
      <c r="N34" s="21" t="s">
        <v>13</v>
      </c>
    </row>
    <row r="35" spans="1:18" ht="15.6" customHeight="1" thickBot="1" x14ac:dyDescent="0.35">
      <c r="C35" s="42"/>
      <c r="D35" s="5"/>
      <c r="E35" s="5"/>
      <c r="F35" s="5"/>
      <c r="G35" s="6" t="s">
        <v>20</v>
      </c>
      <c r="H35" s="22"/>
      <c r="I35" s="1"/>
      <c r="J35" t="s">
        <v>5</v>
      </c>
      <c r="K35" s="22"/>
      <c r="L35" s="1"/>
      <c r="M35" t="s">
        <v>5</v>
      </c>
      <c r="N35" s="22"/>
      <c r="O35" s="4"/>
      <c r="P35" t="s">
        <v>4</v>
      </c>
    </row>
    <row r="36" spans="1:18" ht="19.2" customHeight="1" thickBot="1" x14ac:dyDescent="0.35">
      <c r="C36" s="42" t="s">
        <v>15</v>
      </c>
      <c r="D36" s="43" t="s">
        <v>39</v>
      </c>
      <c r="E36" s="43"/>
      <c r="F36" s="43"/>
      <c r="G36" s="43"/>
      <c r="H36" s="21" t="s">
        <v>37</v>
      </c>
      <c r="K36" s="21" t="s">
        <v>38</v>
      </c>
      <c r="N36" s="22"/>
    </row>
    <row r="37" spans="1:18" ht="15.6" customHeight="1" thickBot="1" x14ac:dyDescent="0.35">
      <c r="C37" s="42"/>
      <c r="D37" s="5"/>
      <c r="E37" s="5"/>
      <c r="F37" s="5"/>
      <c r="G37" s="6" t="s">
        <v>20</v>
      </c>
      <c r="H37" s="22"/>
      <c r="I37" s="1"/>
      <c r="J37" t="s">
        <v>5</v>
      </c>
      <c r="K37" s="22"/>
      <c r="L37" s="1"/>
      <c r="M37" t="s">
        <v>5</v>
      </c>
      <c r="N37" s="22"/>
    </row>
    <row r="38" spans="1:18" ht="13.8" customHeight="1" x14ac:dyDescent="0.3">
      <c r="C38" s="42" t="s">
        <v>15</v>
      </c>
      <c r="D38" s="41" t="s">
        <v>40</v>
      </c>
      <c r="E38" s="41"/>
      <c r="F38" s="41"/>
      <c r="G38" s="41"/>
      <c r="H38" s="22"/>
      <c r="K38" s="22"/>
    </row>
    <row r="39" spans="1:18" ht="15.6" customHeight="1" thickBot="1" x14ac:dyDescent="0.35">
      <c r="C39" s="42"/>
      <c r="D39" s="41" t="s">
        <v>9</v>
      </c>
      <c r="E39" s="41"/>
      <c r="F39" s="41"/>
      <c r="G39" s="41"/>
      <c r="H39" s="21" t="s">
        <v>8</v>
      </c>
      <c r="K39" s="22"/>
    </row>
    <row r="40" spans="1:18" ht="15.6" thickBot="1" x14ac:dyDescent="0.35">
      <c r="G40" s="6" t="s">
        <v>20</v>
      </c>
      <c r="H40" s="22"/>
      <c r="I40" s="1"/>
      <c r="J40" t="s">
        <v>5</v>
      </c>
    </row>
    <row r="41" spans="1:18" ht="24" customHeight="1" x14ac:dyDescent="0.3">
      <c r="B41" s="29"/>
    </row>
    <row r="42" spans="1:18" ht="16.2" x14ac:dyDescent="0.3">
      <c r="B42" s="11" t="s">
        <v>31</v>
      </c>
      <c r="C42" s="3" t="str">
        <f>"以下の書き方に従って納付書を作成して、"&amp;MOD(E4+1,12)&amp;"月10日までに源泉税を納付してください"</f>
        <v>以下の書き方に従って納付書を作成して、6月10日までに源泉税を納付してください</v>
      </c>
    </row>
    <row r="43" spans="1:18" ht="15.6" hidden="1" thickBot="1" x14ac:dyDescent="0.35">
      <c r="A43" s="15"/>
      <c r="B43" s="16"/>
      <c r="C43" s="15"/>
      <c r="D43" s="15" t="s">
        <v>34</v>
      </c>
      <c r="E43" s="23" t="str">
        <f>TEXT(E3,"00")</f>
        <v>03</v>
      </c>
      <c r="F43" s="24" t="str">
        <f>TEXT(E3,"00")&amp;TEXT(E4,"00")</f>
        <v>0305</v>
      </c>
      <c r="G43" s="24" t="str">
        <f>F43&amp;DAY(I43)</f>
        <v>030531</v>
      </c>
      <c r="H43" s="25"/>
      <c r="I43" s="17">
        <f>DATE(E3+2018,E4+1,1)-1</f>
        <v>44347</v>
      </c>
      <c r="J43" s="15"/>
      <c r="K43" s="15"/>
      <c r="L43" s="15"/>
      <c r="M43" s="15"/>
      <c r="N43" s="15"/>
      <c r="O43" s="15"/>
      <c r="P43" s="15"/>
      <c r="Q43" s="15"/>
      <c r="R43" s="18" t="s">
        <v>33</v>
      </c>
    </row>
    <row r="44" spans="1:18" ht="15.6" hidden="1" thickBot="1" x14ac:dyDescent="0.35">
      <c r="A44" s="15"/>
      <c r="B44" s="16"/>
      <c r="C44" s="15"/>
      <c r="D44" s="15" t="s">
        <v>21</v>
      </c>
      <c r="E44" s="26">
        <f>E8</f>
        <v>2150500</v>
      </c>
      <c r="F44" s="26">
        <f>E10</f>
        <v>25</v>
      </c>
      <c r="G44" s="26">
        <f>E9</f>
        <v>19550</v>
      </c>
      <c r="H44" s="25"/>
      <c r="I44" s="24" t="str">
        <f>IF(E44=0,"",G43)</f>
        <v>030531</v>
      </c>
      <c r="J44" s="15"/>
      <c r="K44" s="15"/>
      <c r="L44" s="15"/>
      <c r="M44" s="15"/>
      <c r="N44" s="15"/>
      <c r="O44" s="15"/>
      <c r="P44" s="15"/>
      <c r="Q44" s="15"/>
      <c r="R44" s="15"/>
    </row>
    <row r="45" spans="1:18" ht="15.6" hidden="1" thickBot="1" x14ac:dyDescent="0.35">
      <c r="A45" s="15"/>
      <c r="B45" s="16"/>
      <c r="C45" s="15"/>
      <c r="D45" s="15" t="s">
        <v>22</v>
      </c>
      <c r="E45" s="26">
        <f>SUM(E15,E19,E23,E27)</f>
        <v>80000</v>
      </c>
      <c r="F45" s="27">
        <f>COUNT(E15,E19,E23,E27)</f>
        <v>2</v>
      </c>
      <c r="G45" s="26">
        <f>SUM(E16,E20,E24,E28)</f>
        <v>8168</v>
      </c>
      <c r="H45" s="25"/>
      <c r="I45" s="24" t="str">
        <f>IF(E45=0,"",G43)</f>
        <v>030531</v>
      </c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5.6" hidden="1" thickBot="1" x14ac:dyDescent="0.35">
      <c r="A46" s="15"/>
      <c r="B46" s="16"/>
      <c r="C46" s="15"/>
      <c r="D46" s="15" t="s">
        <v>23</v>
      </c>
      <c r="E46" s="26" t="str">
        <f>IF(I33=0,"",I33)</f>
        <v/>
      </c>
      <c r="F46" s="26" t="str">
        <f>IF(I33=0,"",O33)</f>
        <v/>
      </c>
      <c r="G46" s="26" t="str">
        <f>IF(I33=0,"",L33)</f>
        <v/>
      </c>
      <c r="H46" s="25"/>
      <c r="I46" s="24" t="str">
        <f>IF(E46="","",G43)</f>
        <v/>
      </c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5.6" hidden="1" thickBot="1" x14ac:dyDescent="0.35">
      <c r="A47" s="15"/>
      <c r="B47" s="16"/>
      <c r="C47" s="15"/>
      <c r="D47" s="15" t="s">
        <v>24</v>
      </c>
      <c r="E47" s="26" t="str">
        <f>IF(I35=0,"",I35)</f>
        <v/>
      </c>
      <c r="F47" s="26" t="str">
        <f>IF(I35=0,"",O35)</f>
        <v/>
      </c>
      <c r="G47" s="26" t="str">
        <f>IF(I35=0,"",L35)</f>
        <v/>
      </c>
      <c r="H47" s="25"/>
      <c r="I47" s="24" t="str">
        <f>IF(E47="","",G43)</f>
        <v/>
      </c>
      <c r="J47" s="15"/>
      <c r="K47" s="15"/>
      <c r="L47" s="15"/>
      <c r="M47" s="15"/>
      <c r="N47" s="15"/>
      <c r="O47" s="15"/>
      <c r="P47" s="15"/>
      <c r="Q47" s="15"/>
      <c r="R47" s="15"/>
    </row>
    <row r="48" spans="1:18" ht="15.6" hidden="1" thickBot="1" x14ac:dyDescent="0.35">
      <c r="A48" s="15"/>
      <c r="B48" s="16"/>
      <c r="C48" s="15"/>
      <c r="D48" s="15" t="s">
        <v>27</v>
      </c>
      <c r="E48" s="28">
        <f>SUM(G44:G47)</f>
        <v>27718</v>
      </c>
      <c r="F48" s="28">
        <f>E48+E49</f>
        <v>27718</v>
      </c>
      <c r="G48" s="28"/>
      <c r="H48" s="25"/>
      <c r="I48" s="2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5.6" hidden="1" thickBot="1" x14ac:dyDescent="0.35">
      <c r="A49" s="15"/>
      <c r="B49" s="16"/>
      <c r="C49" s="15"/>
      <c r="D49" s="15" t="s">
        <v>25</v>
      </c>
      <c r="E49" s="26">
        <f>L37</f>
        <v>0</v>
      </c>
      <c r="F49" s="28">
        <f>I37+I40</f>
        <v>0</v>
      </c>
      <c r="G49" s="26">
        <f>MIN(F48,F49)</f>
        <v>0</v>
      </c>
      <c r="H49" s="25"/>
      <c r="I49" s="25"/>
      <c r="J49" s="15"/>
      <c r="K49" s="15"/>
      <c r="L49" s="15"/>
      <c r="M49" s="15"/>
      <c r="N49" s="15"/>
      <c r="O49" s="15"/>
      <c r="P49" s="15"/>
      <c r="Q49" s="15"/>
      <c r="R49" s="15"/>
    </row>
    <row r="50" spans="1:18" ht="15.6" hidden="1" thickBot="1" x14ac:dyDescent="0.35">
      <c r="A50" s="15"/>
      <c r="B50" s="16"/>
      <c r="C50" s="15"/>
      <c r="D50" s="15" t="s">
        <v>26</v>
      </c>
      <c r="E50" s="26">
        <f>E48+E49-G49</f>
        <v>27718</v>
      </c>
      <c r="F50" s="27" t="str">
        <f>"\ "&amp;TEXT(E50,"#,##0")</f>
        <v>\ 27,718</v>
      </c>
      <c r="G50" s="25"/>
      <c r="H50" s="25"/>
      <c r="I50" s="25" t="str">
        <f>IF(E50=0,"※今月納付額がゼロ円ですので、銀行や郵便局で提出はできず税務署に持参または郵送が必要です。","※お近くの銀行や郵便局よりお支払いください。")</f>
        <v>※お近くの銀行や郵便局よりお支払いください。</v>
      </c>
      <c r="J50" s="15"/>
      <c r="K50" s="15"/>
      <c r="L50" s="15"/>
      <c r="M50" s="15"/>
      <c r="N50" s="15"/>
      <c r="O50" s="15"/>
      <c r="P50" s="15"/>
      <c r="Q50" s="15"/>
      <c r="R50" s="15"/>
    </row>
    <row r="51" spans="1:18" hidden="1" x14ac:dyDescent="0.3">
      <c r="A51" s="15"/>
      <c r="B51" s="16"/>
      <c r="C51" s="15"/>
      <c r="D51" s="15" t="s">
        <v>54</v>
      </c>
      <c r="E51" s="36">
        <f>IF(F14=10000,E15,)+IF(F18=10000,E19,)+IF(F22=10000,E23,)+IF(F26=10000,E27,)</f>
        <v>0</v>
      </c>
      <c r="F51" s="37">
        <f>IF(F14=10000,E16,)+IF(F18=10000,E20,)+IF(F22=10000,E24,)+IF(F26=10000,E28,)</f>
        <v>0</v>
      </c>
      <c r="G51" s="25"/>
      <c r="H51" s="25"/>
      <c r="I51" s="25"/>
      <c r="J51" s="15"/>
      <c r="K51" s="15"/>
      <c r="L51" s="15"/>
      <c r="M51" s="15"/>
      <c r="N51" s="15"/>
      <c r="O51" s="15"/>
      <c r="P51" s="15"/>
      <c r="Q51" s="15"/>
      <c r="R51" s="15"/>
    </row>
    <row r="52" spans="1:18" hidden="1" x14ac:dyDescent="0.3">
      <c r="A52" s="15"/>
      <c r="B52" s="16"/>
      <c r="C52" s="15"/>
      <c r="D52" s="15" t="s">
        <v>28</v>
      </c>
      <c r="E52" s="28">
        <f>F49-G49</f>
        <v>0</v>
      </c>
      <c r="F52" s="25" t="str">
        <f>IF(E51=0,"","(司)"&amp;TEXT(E51,"#,##0")&amp;"円:税額"&amp;TEXT(F51,"#,##0")&amp;"円  ")</f>
        <v/>
      </c>
      <c r="G52" s="25" t="str">
        <f>IF(E52=0,"","年調還付未済額 "&amp;TEXT(E52,"#,##")&amp;"円")</f>
        <v/>
      </c>
      <c r="H52" s="25"/>
      <c r="I52" s="25" t="str">
        <f>F52&amp;G52</f>
        <v/>
      </c>
      <c r="J52" s="15"/>
      <c r="K52" s="15"/>
      <c r="L52" s="15"/>
      <c r="M52" s="15"/>
      <c r="N52" s="15"/>
      <c r="O52" s="15"/>
      <c r="P52" s="15"/>
      <c r="Q52" s="15"/>
      <c r="R52" s="15"/>
    </row>
    <row r="53" spans="1:18" ht="16.8" customHeight="1" x14ac:dyDescent="0.3"/>
    <row r="54" spans="1:18" x14ac:dyDescent="0.3"/>
    <row r="55" spans="1:18" x14ac:dyDescent="0.3"/>
    <row r="56" spans="1:18" x14ac:dyDescent="0.3"/>
    <row r="57" spans="1:18" x14ac:dyDescent="0.3"/>
    <row r="58" spans="1:18" x14ac:dyDescent="0.3"/>
    <row r="59" spans="1:18" x14ac:dyDescent="0.3"/>
    <row r="60" spans="1:18" x14ac:dyDescent="0.3"/>
    <row r="61" spans="1:18" x14ac:dyDescent="0.3"/>
    <row r="62" spans="1:18" x14ac:dyDescent="0.3"/>
    <row r="63" spans="1:18" x14ac:dyDescent="0.3"/>
    <row r="64" spans="1:18" x14ac:dyDescent="0.3"/>
    <row r="65" spans="17:17" x14ac:dyDescent="0.3"/>
    <row r="66" spans="17:17" x14ac:dyDescent="0.3"/>
    <row r="67" spans="17:17" x14ac:dyDescent="0.3"/>
    <row r="68" spans="17:17" x14ac:dyDescent="0.3"/>
    <row r="69" spans="17:17" x14ac:dyDescent="0.3"/>
    <row r="70" spans="17:17" x14ac:dyDescent="0.3"/>
    <row r="71" spans="17:17" x14ac:dyDescent="0.3"/>
    <row r="72" spans="17:17" x14ac:dyDescent="0.3"/>
    <row r="73" spans="17:17" ht="16.2" x14ac:dyDescent="0.3">
      <c r="Q73" s="19" t="str">
        <f>I50</f>
        <v>※お近くの銀行や郵便局よりお支払いください。</v>
      </c>
    </row>
    <row r="74" spans="17:17" x14ac:dyDescent="0.3"/>
    <row r="75" spans="17:17" x14ac:dyDescent="0.3"/>
    <row r="76" spans="17:17" x14ac:dyDescent="0.3"/>
  </sheetData>
  <mergeCells count="9">
    <mergeCell ref="L2:R3"/>
    <mergeCell ref="D38:G39"/>
    <mergeCell ref="C34:C35"/>
    <mergeCell ref="C36:C37"/>
    <mergeCell ref="C38:C39"/>
    <mergeCell ref="D32:G32"/>
    <mergeCell ref="D34:G34"/>
    <mergeCell ref="D36:G36"/>
    <mergeCell ref="C32:C33"/>
  </mergeCells>
  <phoneticPr fontId="2"/>
  <dataValidations count="2">
    <dataValidation type="list" allowBlank="1" showInputMessage="1" showErrorMessage="1" sqref="C32:C39" xr:uid="{FAFA4AF4-C607-4F8C-B054-031CAFE72981}">
      <formula1>"□,☑"</formula1>
    </dataValidation>
    <dataValidation type="list" allowBlank="1" showInputMessage="1" showErrorMessage="1" sqref="E14 E18 E22 E26" xr:uid="{035F5936-B27F-4514-9991-071710A99487}">
      <formula1>"税理士,社労士,弁護士,司法書士,土地家屋調査士,不動産鑑定士,コンサル料,外交員報酬,ホステス報酬,デザイン料,講演料,原稿料,著作権使用料,その他"</formula1>
    </dataValidation>
  </dataValidations>
  <pageMargins left="0.23622047244094491" right="0.23622047244094491" top="0.15748031496062992" bottom="0.15748031496062992" header="0.31496062992125984" footer="0.31496062992125984"/>
  <pageSetup paperSize="9" scale="8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449B9-A83C-43B4-9302-FA56265ADFEC}">
  <dimension ref="A1:S76"/>
  <sheetViews>
    <sheetView showGridLines="0" showRowColHeaders="0" zoomScale="115" zoomScaleNormal="115" workbookViewId="0">
      <selection activeCell="R14" sqref="R14"/>
    </sheetView>
  </sheetViews>
  <sheetFormatPr defaultColWidth="0" defaultRowHeight="15" customHeight="1" zeroHeight="1" x14ac:dyDescent="0.3"/>
  <cols>
    <col min="1" max="1" width="4.08984375" customWidth="1"/>
    <col min="2" max="2" width="3.81640625" style="29" customWidth="1"/>
    <col min="3" max="3" width="2.90625" customWidth="1"/>
    <col min="4" max="4" width="8.26953125" customWidth="1"/>
    <col min="5" max="5" width="9.36328125" bestFit="1" customWidth="1"/>
    <col min="6" max="6" width="6.54296875" customWidth="1"/>
    <col min="7" max="7" width="9.6328125" customWidth="1"/>
    <col min="8" max="8" width="1.54296875" customWidth="1"/>
    <col min="9" max="9" width="8.6328125" customWidth="1"/>
    <col min="10" max="10" width="4.26953125" customWidth="1"/>
    <col min="11" max="11" width="1.54296875" customWidth="1"/>
    <col min="12" max="12" width="8.6328125" customWidth="1"/>
    <col min="13" max="13" width="4.26953125" customWidth="1"/>
    <col min="14" max="14" width="1.1796875" customWidth="1"/>
    <col min="15" max="15" width="4.08984375" customWidth="1"/>
    <col min="16" max="16" width="4.26953125" customWidth="1"/>
    <col min="17" max="17" width="8.7265625" customWidth="1"/>
    <col min="18" max="18" width="10.26953125" customWidth="1"/>
    <col min="19" max="19" width="1.90625" customWidth="1"/>
    <col min="20" max="16384" width="8.7265625" hidden="1"/>
  </cols>
  <sheetData>
    <row r="1" spans="2:18" ht="5.4" customHeight="1" x14ac:dyDescent="0.3">
      <c r="K1" s="10"/>
    </row>
    <row r="2" spans="2:18" ht="16.8" customHeight="1" thickBot="1" x14ac:dyDescent="0.35">
      <c r="B2" s="11" t="s">
        <v>2</v>
      </c>
      <c r="C2" s="3" t="s">
        <v>36</v>
      </c>
      <c r="J2" s="10"/>
      <c r="L2" s="40" t="s">
        <v>29</v>
      </c>
      <c r="M2" s="40"/>
      <c r="N2" s="40"/>
      <c r="O2" s="40"/>
      <c r="P2" s="40"/>
      <c r="Q2" s="40"/>
      <c r="R2" s="40"/>
    </row>
    <row r="3" spans="2:18" ht="15.6" thickBot="1" x14ac:dyDescent="0.35">
      <c r="D3" s="32" t="s">
        <v>35</v>
      </c>
      <c r="E3" s="2">
        <v>3</v>
      </c>
      <c r="F3" t="s">
        <v>0</v>
      </c>
      <c r="L3" s="40"/>
      <c r="M3" s="40"/>
      <c r="N3" s="40"/>
      <c r="O3" s="40"/>
      <c r="P3" s="40"/>
      <c r="Q3" s="40"/>
      <c r="R3" s="40"/>
    </row>
    <row r="4" spans="2:18" ht="15.6" thickBot="1" x14ac:dyDescent="0.35">
      <c r="E4" s="2">
        <v>1</v>
      </c>
      <c r="F4" t="s">
        <v>1</v>
      </c>
      <c r="G4" s="9" t="str">
        <f>IF(E4=0,"",MOD(E4+1,12)&amp;"月10日期限の納付書を作成します。")</f>
        <v>2月10日期限の納付書を作成します。</v>
      </c>
      <c r="R4" s="8" t="s">
        <v>32</v>
      </c>
    </row>
    <row r="5" spans="2:18" ht="24" customHeight="1" x14ac:dyDescent="0.3"/>
    <row r="6" spans="2:18" ht="16.2" x14ac:dyDescent="0.3">
      <c r="B6" s="11" t="s">
        <v>3</v>
      </c>
      <c r="C6" s="3" t="str">
        <f>D3&amp;E3&amp;"年"&amp;E4&amp;"月中に支払った「給与」の給与明細一覧表を見て転記してください"</f>
        <v>令和3年1月中に支払った「給与」の給与明細一覧表を見て転記してください</v>
      </c>
    </row>
    <row r="7" spans="2:18" ht="6" customHeight="1" thickBot="1" x14ac:dyDescent="0.35"/>
    <row r="8" spans="2:18" ht="15.6" thickBot="1" x14ac:dyDescent="0.35">
      <c r="C8" s="29"/>
      <c r="D8" s="30" t="s">
        <v>42</v>
      </c>
      <c r="E8" s="1">
        <v>2150500</v>
      </c>
      <c r="F8" t="s">
        <v>5</v>
      </c>
      <c r="G8" s="14" t="s">
        <v>44</v>
      </c>
    </row>
    <row r="9" spans="2:18" ht="15.6" thickBot="1" x14ac:dyDescent="0.35">
      <c r="C9" s="31"/>
      <c r="D9" s="30" t="s">
        <v>43</v>
      </c>
      <c r="E9" s="1">
        <v>19550</v>
      </c>
      <c r="F9" t="s">
        <v>5</v>
      </c>
      <c r="G9" s="20" t="s">
        <v>45</v>
      </c>
    </row>
    <row r="10" spans="2:18" ht="15.6" thickBot="1" x14ac:dyDescent="0.35">
      <c r="C10" s="31"/>
      <c r="D10" s="30" t="s">
        <v>41</v>
      </c>
      <c r="E10" s="1">
        <v>25</v>
      </c>
      <c r="F10" t="s">
        <v>4</v>
      </c>
      <c r="G10" s="9" t="str">
        <f>IF(E10&lt;10,"支給人数が常時10人未満ならば、納付の特例の申請をおすすめします。","")</f>
        <v/>
      </c>
    </row>
    <row r="11" spans="2:18" ht="24" customHeight="1" x14ac:dyDescent="0.3"/>
    <row r="12" spans="2:18" ht="16.2" x14ac:dyDescent="0.3">
      <c r="B12" s="11" t="s">
        <v>6</v>
      </c>
      <c r="C12" s="3" t="str">
        <f>D3&amp;E3&amp;"年"&amp;E4&amp;"月中に支払った「士業等への報酬(※)」について、送られた請求書を見て転記してください"</f>
        <v>令和3年1月中に支払った「士業等への報酬(※)」について、送られた請求書を見て転記してください</v>
      </c>
    </row>
    <row r="13" spans="2:18" ht="6" customHeight="1" thickBot="1" x14ac:dyDescent="0.35">
      <c r="B13"/>
    </row>
    <row r="14" spans="2:18" ht="10.8" customHeight="1" thickBot="1" x14ac:dyDescent="0.35">
      <c r="B14"/>
      <c r="D14" s="34" t="s">
        <v>48</v>
      </c>
      <c r="E14" s="33" t="s">
        <v>47</v>
      </c>
      <c r="F14" s="35">
        <f>IF(COUNT(FIND(E14,"司法書士_土地家屋調査士")),10000,0)</f>
        <v>0</v>
      </c>
    </row>
    <row r="15" spans="2:18" ht="15.6" thickBot="1" x14ac:dyDescent="0.35">
      <c r="C15" s="31"/>
      <c r="D15" s="30" t="s">
        <v>18</v>
      </c>
      <c r="E15" s="1">
        <v>30000</v>
      </c>
      <c r="F15" t="s">
        <v>30</v>
      </c>
      <c r="I15" s="14" t="s">
        <v>50</v>
      </c>
    </row>
    <row r="16" spans="2:18" ht="15.6" thickBot="1" x14ac:dyDescent="0.35">
      <c r="C16" s="31"/>
      <c r="D16" s="30" t="s">
        <v>19</v>
      </c>
      <c r="E16" s="1">
        <v>3063</v>
      </c>
      <c r="F16" t="s">
        <v>5</v>
      </c>
      <c r="I16" s="20" t="s">
        <v>51</v>
      </c>
    </row>
    <row r="17" spans="2:14" ht="13.2" customHeight="1" thickBot="1" x14ac:dyDescent="0.35">
      <c r="B17" s="12"/>
      <c r="E17" s="13" t="str">
        <f>IF(ABS((MAX(E15-F14,0)*0.1021)-E16)&lt;5,"","↑記入額が誤っている可能性があります。")</f>
        <v/>
      </c>
    </row>
    <row r="18" spans="2:14" ht="10.199999999999999" customHeight="1" thickBot="1" x14ac:dyDescent="0.35">
      <c r="B18"/>
      <c r="D18" s="34" t="s">
        <v>48</v>
      </c>
      <c r="E18" s="33" t="s">
        <v>49</v>
      </c>
      <c r="F18" s="35">
        <f>IF(COUNT(FIND(E18,"司法書士_土地家屋調査士")),10000,0)</f>
        <v>10000</v>
      </c>
    </row>
    <row r="19" spans="2:14" ht="15.6" thickBot="1" x14ac:dyDescent="0.35">
      <c r="C19" s="31"/>
      <c r="D19" s="30" t="s">
        <v>18</v>
      </c>
      <c r="E19" s="1">
        <v>50000</v>
      </c>
      <c r="F19" t="s">
        <v>30</v>
      </c>
    </row>
    <row r="20" spans="2:14" ht="15.6" thickBot="1" x14ac:dyDescent="0.35">
      <c r="C20" s="31"/>
      <c r="D20" s="30" t="s">
        <v>19</v>
      </c>
      <c r="E20" s="1">
        <v>4084</v>
      </c>
      <c r="F20" t="s">
        <v>5</v>
      </c>
    </row>
    <row r="21" spans="2:14" ht="13.2" customHeight="1" thickBot="1" x14ac:dyDescent="0.35">
      <c r="B21" s="12"/>
      <c r="E21" s="13" t="str">
        <f>IF(ABS((MAX(E19-F18,0)*0.1021)-E20)&lt;5,"","↑記入額が誤っている可能性があります。")</f>
        <v/>
      </c>
    </row>
    <row r="22" spans="2:14" ht="10.8" customHeight="1" thickBot="1" x14ac:dyDescent="0.35">
      <c r="B22"/>
      <c r="D22" s="34" t="s">
        <v>48</v>
      </c>
      <c r="E22" s="33" t="s">
        <v>49</v>
      </c>
      <c r="F22" s="35">
        <f>IF(COUNT(FIND(E22,"司法書士_土地家屋調査士")),10000,0)</f>
        <v>10000</v>
      </c>
    </row>
    <row r="23" spans="2:14" ht="15.6" thickBot="1" x14ac:dyDescent="0.35">
      <c r="C23" s="31"/>
      <c r="D23" s="30" t="s">
        <v>18</v>
      </c>
      <c r="E23" s="1"/>
      <c r="F23" t="s">
        <v>30</v>
      </c>
    </row>
    <row r="24" spans="2:14" ht="15.6" thickBot="1" x14ac:dyDescent="0.35">
      <c r="C24" s="31"/>
      <c r="D24" s="30" t="s">
        <v>19</v>
      </c>
      <c r="E24" s="1"/>
      <c r="F24" t="s">
        <v>5</v>
      </c>
    </row>
    <row r="25" spans="2:14" ht="13.2" customHeight="1" thickBot="1" x14ac:dyDescent="0.35">
      <c r="B25" s="12"/>
      <c r="E25" s="13" t="str">
        <f>IF(ABS((MAX(E23-F22,0)*0.1021)-E24)&lt;5,"","↑記入額が誤っている可能性があります。")</f>
        <v/>
      </c>
    </row>
    <row r="26" spans="2:14" ht="10.8" customHeight="1" thickBot="1" x14ac:dyDescent="0.35">
      <c r="B26"/>
      <c r="D26" s="34" t="s">
        <v>48</v>
      </c>
      <c r="E26" s="33" t="s">
        <v>53</v>
      </c>
      <c r="F26" s="35">
        <f>IF(COUNT(FIND(E26,"司法書士_土地家屋調査士")),10000,0)</f>
        <v>0</v>
      </c>
    </row>
    <row r="27" spans="2:14" ht="15.6" thickBot="1" x14ac:dyDescent="0.35">
      <c r="C27" s="31"/>
      <c r="D27" s="30" t="s">
        <v>18</v>
      </c>
      <c r="E27" s="1">
        <v>40000</v>
      </c>
      <c r="F27" t="s">
        <v>30</v>
      </c>
    </row>
    <row r="28" spans="2:14" ht="15.6" thickBot="1" x14ac:dyDescent="0.35">
      <c r="C28" s="31"/>
      <c r="D28" s="30" t="s">
        <v>19</v>
      </c>
      <c r="E28" s="1">
        <v>4084</v>
      </c>
      <c r="F28" t="s">
        <v>5</v>
      </c>
    </row>
    <row r="29" spans="2:14" ht="24" customHeight="1" x14ac:dyDescent="0.3"/>
    <row r="30" spans="2:14" ht="16.2" x14ac:dyDescent="0.3">
      <c r="B30" s="11" t="s">
        <v>7</v>
      </c>
      <c r="C30" s="3" t="s">
        <v>46</v>
      </c>
    </row>
    <row r="31" spans="2:14" ht="6" customHeight="1" x14ac:dyDescent="0.3"/>
    <row r="32" spans="2:14" ht="19.2" customHeight="1" thickBot="1" x14ac:dyDescent="0.3">
      <c r="C32" s="42" t="s">
        <v>62</v>
      </c>
      <c r="D32" s="43" t="s">
        <v>16</v>
      </c>
      <c r="E32" s="43"/>
      <c r="F32" s="43"/>
      <c r="G32" s="43"/>
      <c r="H32" s="21" t="s">
        <v>11</v>
      </c>
      <c r="K32" s="21" t="s">
        <v>12</v>
      </c>
      <c r="N32" s="21" t="s">
        <v>10</v>
      </c>
    </row>
    <row r="33" spans="1:18" ht="15.6" thickBot="1" x14ac:dyDescent="0.35">
      <c r="C33" s="42"/>
      <c r="D33" s="5"/>
      <c r="E33" s="5"/>
      <c r="F33" s="5"/>
      <c r="G33" s="6" t="s">
        <v>20</v>
      </c>
      <c r="H33" s="22"/>
      <c r="I33" s="4">
        <v>5000000</v>
      </c>
      <c r="J33" t="s">
        <v>5</v>
      </c>
      <c r="K33" s="22"/>
      <c r="L33" s="1">
        <v>80500</v>
      </c>
      <c r="M33" t="s">
        <v>5</v>
      </c>
      <c r="N33" s="22"/>
      <c r="O33" s="4">
        <v>15</v>
      </c>
      <c r="P33" t="s">
        <v>4</v>
      </c>
    </row>
    <row r="34" spans="1:18" ht="21" customHeight="1" thickBot="1" x14ac:dyDescent="0.3">
      <c r="C34" s="42" t="s">
        <v>15</v>
      </c>
      <c r="D34" s="43" t="s">
        <v>17</v>
      </c>
      <c r="E34" s="43"/>
      <c r="F34" s="43"/>
      <c r="G34" s="43"/>
      <c r="H34" s="21" t="s">
        <v>14</v>
      </c>
      <c r="K34" s="21" t="s">
        <v>12</v>
      </c>
      <c r="N34" s="21" t="s">
        <v>13</v>
      </c>
    </row>
    <row r="35" spans="1:18" ht="15.6" customHeight="1" thickBot="1" x14ac:dyDescent="0.35">
      <c r="C35" s="42"/>
      <c r="D35" s="5"/>
      <c r="E35" s="5"/>
      <c r="F35" s="5"/>
      <c r="G35" s="6" t="s">
        <v>20</v>
      </c>
      <c r="H35" s="22"/>
      <c r="I35" s="1"/>
      <c r="J35" t="s">
        <v>5</v>
      </c>
      <c r="K35" s="22"/>
      <c r="L35" s="1"/>
      <c r="M35" t="s">
        <v>5</v>
      </c>
      <c r="N35" s="22"/>
      <c r="O35" s="4"/>
      <c r="P35" t="s">
        <v>4</v>
      </c>
    </row>
    <row r="36" spans="1:18" ht="19.2" customHeight="1" thickBot="1" x14ac:dyDescent="0.35">
      <c r="C36" s="42" t="s">
        <v>62</v>
      </c>
      <c r="D36" s="43" t="s">
        <v>39</v>
      </c>
      <c r="E36" s="43"/>
      <c r="F36" s="43"/>
      <c r="G36" s="43"/>
      <c r="H36" s="21" t="s">
        <v>37</v>
      </c>
      <c r="K36" s="21" t="s">
        <v>38</v>
      </c>
      <c r="N36" s="22"/>
    </row>
    <row r="37" spans="1:18" ht="15.6" customHeight="1" thickBot="1" x14ac:dyDescent="0.35">
      <c r="C37" s="42"/>
      <c r="D37" s="5"/>
      <c r="E37" s="5"/>
      <c r="F37" s="5"/>
      <c r="G37" s="6" t="s">
        <v>20</v>
      </c>
      <c r="H37" s="22"/>
      <c r="I37" s="1">
        <v>150000</v>
      </c>
      <c r="J37" t="s">
        <v>5</v>
      </c>
      <c r="K37" s="22"/>
      <c r="L37" s="1">
        <v>20000</v>
      </c>
      <c r="M37" t="s">
        <v>5</v>
      </c>
      <c r="N37" s="22"/>
    </row>
    <row r="38" spans="1:18" ht="13.8" customHeight="1" x14ac:dyDescent="0.3">
      <c r="C38" s="42" t="s">
        <v>15</v>
      </c>
      <c r="D38" s="41" t="s">
        <v>40</v>
      </c>
      <c r="E38" s="41"/>
      <c r="F38" s="41"/>
      <c r="G38" s="41"/>
      <c r="H38" s="22"/>
      <c r="K38" s="22"/>
    </row>
    <row r="39" spans="1:18" ht="15.6" customHeight="1" thickBot="1" x14ac:dyDescent="0.35">
      <c r="C39" s="42"/>
      <c r="D39" s="41" t="s">
        <v>9</v>
      </c>
      <c r="E39" s="41"/>
      <c r="F39" s="41"/>
      <c r="G39" s="41"/>
      <c r="H39" s="21" t="s">
        <v>8</v>
      </c>
      <c r="K39" s="22"/>
    </row>
    <row r="40" spans="1:18" ht="15.6" thickBot="1" x14ac:dyDescent="0.35">
      <c r="G40" s="6" t="s">
        <v>20</v>
      </c>
      <c r="H40" s="22"/>
      <c r="I40" s="1"/>
      <c r="J40" t="s">
        <v>5</v>
      </c>
    </row>
    <row r="41" spans="1:18" ht="24" customHeight="1" x14ac:dyDescent="0.3"/>
    <row r="42" spans="1:18" ht="16.2" x14ac:dyDescent="0.3">
      <c r="B42" s="11" t="s">
        <v>31</v>
      </c>
      <c r="C42" s="3" t="str">
        <f>"以下の書き方に従って納付書を作成して、"&amp;MOD(E4+1,12)&amp;"月10日までに源泉税を納付してください"</f>
        <v>以下の書き方に従って納付書を作成して、2月10日までに源泉税を納付してください</v>
      </c>
    </row>
    <row r="43" spans="1:18" ht="15.6" hidden="1" thickBot="1" x14ac:dyDescent="0.35">
      <c r="A43" s="15"/>
      <c r="B43" s="16"/>
      <c r="C43" s="15"/>
      <c r="D43" s="15" t="s">
        <v>34</v>
      </c>
      <c r="E43" s="23" t="str">
        <f>TEXT(E3,"00")</f>
        <v>03</v>
      </c>
      <c r="F43" s="24" t="str">
        <f>TEXT(E3,"00")&amp;TEXT(E4,"00")</f>
        <v>0301</v>
      </c>
      <c r="G43" s="24" t="str">
        <f>F43&amp;DAY(I43)</f>
        <v>030131</v>
      </c>
      <c r="H43" s="25"/>
      <c r="I43" s="17">
        <f>DATE(E3+2018,E4+1,1)-1</f>
        <v>44227</v>
      </c>
      <c r="J43" s="15"/>
      <c r="K43" s="15"/>
      <c r="L43" s="15"/>
      <c r="M43" s="15"/>
      <c r="N43" s="15"/>
      <c r="O43" s="15"/>
      <c r="P43" s="15"/>
      <c r="Q43" s="15"/>
      <c r="R43" s="18" t="s">
        <v>33</v>
      </c>
    </row>
    <row r="44" spans="1:18" ht="15.6" hidden="1" thickBot="1" x14ac:dyDescent="0.35">
      <c r="A44" s="15"/>
      <c r="B44" s="16"/>
      <c r="C44" s="15"/>
      <c r="D44" s="15" t="s">
        <v>21</v>
      </c>
      <c r="E44" s="26">
        <f>E8</f>
        <v>2150500</v>
      </c>
      <c r="F44" s="26">
        <f>E10</f>
        <v>25</v>
      </c>
      <c r="G44" s="26">
        <f>E9</f>
        <v>19550</v>
      </c>
      <c r="H44" s="25"/>
      <c r="I44" s="24" t="str">
        <f>IF(E44=0,"",G43)</f>
        <v>030131</v>
      </c>
      <c r="J44" s="15"/>
      <c r="K44" s="15"/>
      <c r="L44" s="15"/>
      <c r="M44" s="15"/>
      <c r="N44" s="15"/>
      <c r="O44" s="15"/>
      <c r="P44" s="15"/>
      <c r="Q44" s="15"/>
      <c r="R44" s="15"/>
    </row>
    <row r="45" spans="1:18" ht="15.6" hidden="1" thickBot="1" x14ac:dyDescent="0.35">
      <c r="A45" s="15"/>
      <c r="B45" s="16"/>
      <c r="C45" s="15"/>
      <c r="D45" s="15" t="s">
        <v>22</v>
      </c>
      <c r="E45" s="26">
        <f>SUM(E15,E19,E23,E27)</f>
        <v>120000</v>
      </c>
      <c r="F45" s="27">
        <f>COUNT(E15,E19,E23,E27)</f>
        <v>3</v>
      </c>
      <c r="G45" s="26">
        <f>SUM(E16,E20,E24,E28)</f>
        <v>11231</v>
      </c>
      <c r="H45" s="25"/>
      <c r="I45" s="24" t="str">
        <f>IF(E45=0,"",G43)</f>
        <v>030131</v>
      </c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5.6" hidden="1" thickBot="1" x14ac:dyDescent="0.35">
      <c r="A46" s="15"/>
      <c r="B46" s="16"/>
      <c r="C46" s="15"/>
      <c r="D46" s="15" t="s">
        <v>23</v>
      </c>
      <c r="E46" s="26">
        <f>IF(I33=0,"",I33)</f>
        <v>5000000</v>
      </c>
      <c r="F46" s="26">
        <f>IF(I33=0,"",O33)</f>
        <v>15</v>
      </c>
      <c r="G46" s="26">
        <f>IF(I33=0,"",L33)</f>
        <v>80500</v>
      </c>
      <c r="H46" s="25"/>
      <c r="I46" s="24" t="str">
        <f>IF(E46="","",G43)</f>
        <v>030131</v>
      </c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5.6" hidden="1" thickBot="1" x14ac:dyDescent="0.35">
      <c r="A47" s="15"/>
      <c r="B47" s="16"/>
      <c r="C47" s="15"/>
      <c r="D47" s="15" t="s">
        <v>24</v>
      </c>
      <c r="E47" s="26" t="str">
        <f>IF(I35=0,"",I35)</f>
        <v/>
      </c>
      <c r="F47" s="26" t="str">
        <f>IF(I35=0,"",O35)</f>
        <v/>
      </c>
      <c r="G47" s="26" t="str">
        <f>IF(I35=0,"",L35)</f>
        <v/>
      </c>
      <c r="H47" s="25"/>
      <c r="I47" s="24" t="str">
        <f>IF(E47="","",G43)</f>
        <v/>
      </c>
      <c r="J47" s="15"/>
      <c r="K47" s="15"/>
      <c r="L47" s="15"/>
      <c r="M47" s="15"/>
      <c r="N47" s="15"/>
      <c r="O47" s="15"/>
      <c r="P47" s="15"/>
      <c r="Q47" s="15"/>
      <c r="R47" s="15"/>
    </row>
    <row r="48" spans="1:18" hidden="1" x14ac:dyDescent="0.3">
      <c r="A48" s="15"/>
      <c r="B48" s="16"/>
      <c r="C48" s="15"/>
      <c r="D48" s="15" t="s">
        <v>27</v>
      </c>
      <c r="E48" s="28">
        <f>SUM(G44:G47)</f>
        <v>111281</v>
      </c>
      <c r="F48" s="28">
        <f>E48+E49</f>
        <v>131281</v>
      </c>
      <c r="G48" s="28"/>
      <c r="H48" s="25"/>
      <c r="I48" s="2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5.6" hidden="1" thickBot="1" x14ac:dyDescent="0.35">
      <c r="A49" s="15"/>
      <c r="B49" s="16"/>
      <c r="C49" s="15"/>
      <c r="D49" s="15" t="s">
        <v>25</v>
      </c>
      <c r="E49" s="26">
        <f>L37</f>
        <v>20000</v>
      </c>
      <c r="F49" s="28">
        <f>I37+I40</f>
        <v>150000</v>
      </c>
      <c r="G49" s="26">
        <f>MIN(F48,F49)</f>
        <v>131281</v>
      </c>
      <c r="H49" s="25"/>
      <c r="I49" s="25"/>
      <c r="J49" s="15"/>
      <c r="K49" s="15"/>
      <c r="L49" s="15"/>
      <c r="M49" s="15"/>
      <c r="N49" s="15"/>
      <c r="O49" s="15"/>
      <c r="P49" s="15"/>
      <c r="Q49" s="15"/>
      <c r="R49" s="15"/>
    </row>
    <row r="50" spans="1:18" ht="15.6" hidden="1" thickBot="1" x14ac:dyDescent="0.35">
      <c r="A50" s="15"/>
      <c r="B50" s="16"/>
      <c r="C50" s="15"/>
      <c r="D50" s="15" t="s">
        <v>26</v>
      </c>
      <c r="E50" s="26">
        <f>E48+E49-G49</f>
        <v>0</v>
      </c>
      <c r="F50" s="27" t="str">
        <f>"\ "&amp;TEXT(E50,"#,##0")</f>
        <v>\ 0</v>
      </c>
      <c r="G50" s="25"/>
      <c r="H50" s="25"/>
      <c r="I50" s="25" t="str">
        <f>IF(E50=0,"※今月納付額がゼロ円ですので、銀行や郵便局で提出はできず税務署に持参または郵送が必要です。","※お近くの銀行や郵便局よりお支払いください。")</f>
        <v>※今月納付額がゼロ円ですので、銀行や郵便局で提出はできず税務署に持参または郵送が必要です。</v>
      </c>
      <c r="J50" s="15"/>
      <c r="K50" s="15"/>
      <c r="L50" s="15"/>
      <c r="M50" s="15"/>
      <c r="N50" s="15"/>
      <c r="O50" s="15"/>
      <c r="P50" s="15"/>
      <c r="Q50" s="15"/>
      <c r="R50" s="15"/>
    </row>
    <row r="51" spans="1:18" hidden="1" x14ac:dyDescent="0.3">
      <c r="A51" s="15"/>
      <c r="B51" s="16"/>
      <c r="C51" s="15"/>
      <c r="D51" s="15" t="s">
        <v>54</v>
      </c>
      <c r="E51" s="36">
        <f>IF(F14=10000,E15,)+IF(F18=10000,E19,)+IF(F22=10000,E23,)+IF(F26=10000,E27,)</f>
        <v>50000</v>
      </c>
      <c r="F51" s="37">
        <f>IF(F14=10000,E16,)+IF(F18=10000,E20,)+IF(F22=10000,E24,)+IF(F26=10000,E28,)</f>
        <v>4084</v>
      </c>
      <c r="G51" s="25"/>
      <c r="H51" s="25"/>
      <c r="I51" s="25"/>
      <c r="J51" s="15"/>
      <c r="K51" s="15"/>
      <c r="L51" s="15"/>
      <c r="M51" s="15"/>
      <c r="N51" s="15"/>
      <c r="O51" s="15"/>
      <c r="P51" s="15"/>
      <c r="Q51" s="15"/>
      <c r="R51" s="15"/>
    </row>
    <row r="52" spans="1:18" hidden="1" x14ac:dyDescent="0.3">
      <c r="A52" s="15"/>
      <c r="B52" s="16"/>
      <c r="C52" s="15"/>
      <c r="D52" s="15" t="s">
        <v>28</v>
      </c>
      <c r="E52" s="28">
        <f>F49-G49</f>
        <v>18719</v>
      </c>
      <c r="F52" s="25" t="str">
        <f>IF(E51=0,"","(司)"&amp;TEXT(E51,"#,##0")&amp;"円:税額"&amp;TEXT(F51,"#,##0")&amp;"円  ")</f>
        <v xml:space="preserve">(司)50,000円:税額4,084円  </v>
      </c>
      <c r="G52" s="25" t="str">
        <f>IF(E52=0,"","年調還付未済額 "&amp;TEXT(E52,"#,##")&amp;"円")</f>
        <v>年調還付未済額 18,719円</v>
      </c>
      <c r="H52" s="25"/>
      <c r="I52" s="25" t="str">
        <f>F52&amp;G52</f>
        <v>(司)50,000円:税額4,084円  年調還付未済額 18,719円</v>
      </c>
      <c r="J52" s="15"/>
      <c r="K52" s="15"/>
      <c r="L52" s="15"/>
      <c r="M52" s="15"/>
      <c r="N52" s="15"/>
      <c r="O52" s="15"/>
      <c r="P52" s="15"/>
      <c r="Q52" s="15"/>
      <c r="R52" s="15"/>
    </row>
    <row r="53" spans="1:18" ht="16.8" customHeight="1" x14ac:dyDescent="0.3"/>
    <row r="54" spans="1:18" x14ac:dyDescent="0.3"/>
    <row r="55" spans="1:18" x14ac:dyDescent="0.3"/>
    <row r="56" spans="1:18" x14ac:dyDescent="0.3"/>
    <row r="57" spans="1:18" x14ac:dyDescent="0.3"/>
    <row r="58" spans="1:18" x14ac:dyDescent="0.3"/>
    <row r="59" spans="1:18" x14ac:dyDescent="0.3"/>
    <row r="60" spans="1:18" x14ac:dyDescent="0.3"/>
    <row r="61" spans="1:18" x14ac:dyDescent="0.3"/>
    <row r="62" spans="1:18" x14ac:dyDescent="0.3"/>
    <row r="63" spans="1:18" x14ac:dyDescent="0.3"/>
    <row r="64" spans="1:18" x14ac:dyDescent="0.3"/>
    <row r="65" spans="17:17" x14ac:dyDescent="0.3"/>
    <row r="66" spans="17:17" x14ac:dyDescent="0.3"/>
    <row r="67" spans="17:17" x14ac:dyDescent="0.3"/>
    <row r="68" spans="17:17" x14ac:dyDescent="0.3"/>
    <row r="69" spans="17:17" x14ac:dyDescent="0.3"/>
    <row r="70" spans="17:17" x14ac:dyDescent="0.3"/>
    <row r="71" spans="17:17" x14ac:dyDescent="0.3"/>
    <row r="72" spans="17:17" x14ac:dyDescent="0.3"/>
    <row r="73" spans="17:17" ht="16.2" x14ac:dyDescent="0.3">
      <c r="Q73" s="19" t="str">
        <f>I50</f>
        <v>※今月納付額がゼロ円ですので、銀行や郵便局で提出はできず税務署に持参または郵送が必要です。</v>
      </c>
    </row>
    <row r="74" spans="17:17" x14ac:dyDescent="0.3"/>
    <row r="75" spans="17:17" x14ac:dyDescent="0.3"/>
    <row r="76" spans="17:17" x14ac:dyDescent="0.3"/>
  </sheetData>
  <mergeCells count="9">
    <mergeCell ref="C38:C39"/>
    <mergeCell ref="D38:G39"/>
    <mergeCell ref="L2:R3"/>
    <mergeCell ref="C32:C33"/>
    <mergeCell ref="D32:G32"/>
    <mergeCell ref="C34:C35"/>
    <mergeCell ref="D34:G34"/>
    <mergeCell ref="C36:C37"/>
    <mergeCell ref="D36:G36"/>
  </mergeCells>
  <phoneticPr fontId="2"/>
  <dataValidations count="2">
    <dataValidation type="list" allowBlank="1" showInputMessage="1" showErrorMessage="1" sqref="E14 E18 E22 E26" xr:uid="{82CB003A-3822-4578-8827-878D5E833157}">
      <formula1>"税理士,社労士,弁護士,司法書士,土地家屋調査士,不動産鑑定士,コンサル料,外交員報酬,ホステス報酬,デザイン料,講演料,原稿料,著作権使用料,その他"</formula1>
    </dataValidation>
    <dataValidation type="list" allowBlank="1" showInputMessage="1" showErrorMessage="1" sqref="C32:C39" xr:uid="{B707D0F5-9B72-485C-9F78-33D4B0FD9CBC}">
      <formula1>"□,☑"</formula1>
    </dataValidation>
  </dataValidations>
  <pageMargins left="0.23622047244094491" right="0.23622047244094491" top="0.15748031496062992" bottom="0.15748031496062992" header="0.31496062992125984" footer="0.31496062992125984"/>
  <pageSetup paperSize="9" scale="80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B62AA-90A6-4571-8725-631EF8751242}">
  <dimension ref="A1:S76"/>
  <sheetViews>
    <sheetView showGridLines="0" showRowColHeaders="0" tabSelected="1" zoomScale="115" zoomScaleNormal="115" workbookViewId="0">
      <selection activeCell="A2" sqref="A2"/>
    </sheetView>
  </sheetViews>
  <sheetFormatPr defaultColWidth="0" defaultRowHeight="15" customHeight="1" zeroHeight="1" x14ac:dyDescent="0.3"/>
  <cols>
    <col min="1" max="1" width="4.08984375" customWidth="1"/>
    <col min="2" max="2" width="3.81640625" style="29" customWidth="1"/>
    <col min="3" max="3" width="2.90625" customWidth="1"/>
    <col min="4" max="4" width="8.26953125" customWidth="1"/>
    <col min="5" max="5" width="9.36328125" bestFit="1" customWidth="1"/>
    <col min="6" max="6" width="6.54296875" customWidth="1"/>
    <col min="7" max="7" width="9.6328125" customWidth="1"/>
    <col min="8" max="8" width="1.54296875" customWidth="1"/>
    <col min="9" max="9" width="8.6328125" customWidth="1"/>
    <col min="10" max="10" width="4.26953125" customWidth="1"/>
    <col min="11" max="11" width="1.54296875" customWidth="1"/>
    <col min="12" max="12" width="8.6328125" customWidth="1"/>
    <col min="13" max="13" width="4.26953125" customWidth="1"/>
    <col min="14" max="14" width="1.1796875" customWidth="1"/>
    <col min="15" max="15" width="4.08984375" customWidth="1"/>
    <col min="16" max="16" width="4.26953125" customWidth="1"/>
    <col min="17" max="17" width="8.7265625" customWidth="1"/>
    <col min="18" max="18" width="10.26953125" customWidth="1"/>
    <col min="19" max="19" width="1.90625" customWidth="1"/>
    <col min="20" max="16384" width="8.7265625" hidden="1"/>
  </cols>
  <sheetData>
    <row r="1" spans="2:18" ht="5.4" customHeight="1" x14ac:dyDescent="0.3">
      <c r="K1" s="10"/>
    </row>
    <row r="2" spans="2:18" ht="16.8" customHeight="1" thickBot="1" x14ac:dyDescent="0.35">
      <c r="B2" s="11" t="s">
        <v>2</v>
      </c>
      <c r="C2" s="3" t="s">
        <v>36</v>
      </c>
      <c r="J2" s="10"/>
      <c r="L2" s="40" t="s">
        <v>29</v>
      </c>
      <c r="M2" s="40"/>
      <c r="N2" s="40"/>
      <c r="O2" s="40"/>
      <c r="P2" s="40"/>
      <c r="Q2" s="40"/>
      <c r="R2" s="40"/>
    </row>
    <row r="3" spans="2:18" ht="15.6" thickBot="1" x14ac:dyDescent="0.35">
      <c r="D3" s="32" t="s">
        <v>35</v>
      </c>
      <c r="E3" s="2"/>
      <c r="F3" t="s">
        <v>0</v>
      </c>
      <c r="L3" s="40"/>
      <c r="M3" s="40"/>
      <c r="N3" s="40"/>
      <c r="O3" s="40"/>
      <c r="P3" s="40"/>
      <c r="Q3" s="40"/>
      <c r="R3" s="40"/>
    </row>
    <row r="4" spans="2:18" ht="15.6" thickBot="1" x14ac:dyDescent="0.35">
      <c r="E4" s="2"/>
      <c r="F4" t="s">
        <v>1</v>
      </c>
      <c r="G4" s="9" t="str">
        <f>IF(E4=0,"",MOD(E4+1,12)&amp;"月10日期限の納付書を作成します。")</f>
        <v/>
      </c>
      <c r="R4" s="8" t="s">
        <v>32</v>
      </c>
    </row>
    <row r="5" spans="2:18" ht="24" customHeight="1" x14ac:dyDescent="0.3"/>
    <row r="6" spans="2:18" ht="16.2" x14ac:dyDescent="0.3">
      <c r="B6" s="11" t="s">
        <v>3</v>
      </c>
      <c r="C6" s="3" t="str">
        <f>D3&amp;E3&amp;"年"&amp;E4&amp;"月中に支払った「給与」の給与明細一覧表を見て転記してください"</f>
        <v>令和年月中に支払った「給与」の給与明細一覧表を見て転記してください</v>
      </c>
    </row>
    <row r="7" spans="2:18" ht="6" customHeight="1" thickBot="1" x14ac:dyDescent="0.35"/>
    <row r="8" spans="2:18" ht="15.6" thickBot="1" x14ac:dyDescent="0.35">
      <c r="C8" s="29"/>
      <c r="D8" s="30" t="s">
        <v>42</v>
      </c>
      <c r="E8" s="38"/>
      <c r="F8" t="s">
        <v>5</v>
      </c>
      <c r="G8" s="14" t="s">
        <v>44</v>
      </c>
    </row>
    <row r="9" spans="2:18" ht="15.6" thickBot="1" x14ac:dyDescent="0.35">
      <c r="C9" s="31"/>
      <c r="D9" s="30" t="s">
        <v>43</v>
      </c>
      <c r="E9" s="38"/>
      <c r="F9" t="s">
        <v>5</v>
      </c>
      <c r="G9" s="20" t="s">
        <v>45</v>
      </c>
    </row>
    <row r="10" spans="2:18" ht="15.6" thickBot="1" x14ac:dyDescent="0.35">
      <c r="C10" s="31"/>
      <c r="D10" s="30" t="s">
        <v>41</v>
      </c>
      <c r="E10" s="38"/>
      <c r="F10" t="s">
        <v>4</v>
      </c>
      <c r="G10" s="9" t="str">
        <f>IF(E10&lt;10,"支給人数が常時10人未満ならば、納付の特例の申請をおすすめします。","")</f>
        <v>支給人数が常時10人未満ならば、納付の特例の申請をおすすめします。</v>
      </c>
    </row>
    <row r="11" spans="2:18" ht="24" customHeight="1" x14ac:dyDescent="0.3"/>
    <row r="12" spans="2:18" ht="16.2" x14ac:dyDescent="0.3">
      <c r="B12" s="11" t="s">
        <v>6</v>
      </c>
      <c r="C12" s="3" t="str">
        <f>D3&amp;E3&amp;"年"&amp;E4&amp;"月中に支払った「士業等への報酬(※)」について、送られた請求書を見て転記してください"</f>
        <v>令和年月中に支払った「士業等への報酬(※)」について、送られた請求書を見て転記してください</v>
      </c>
    </row>
    <row r="13" spans="2:18" ht="6" customHeight="1" thickBot="1" x14ac:dyDescent="0.35">
      <c r="B13"/>
    </row>
    <row r="14" spans="2:18" ht="10.8" customHeight="1" thickBot="1" x14ac:dyDescent="0.35">
      <c r="B14"/>
      <c r="D14" s="34" t="s">
        <v>48</v>
      </c>
      <c r="E14" s="33" t="s">
        <v>47</v>
      </c>
      <c r="F14" s="35">
        <f>IF(COUNT(FIND(E14,"司法書士_土地家屋調査士")),10000,0)</f>
        <v>0</v>
      </c>
    </row>
    <row r="15" spans="2:18" ht="15.6" thickBot="1" x14ac:dyDescent="0.35">
      <c r="C15" s="31"/>
      <c r="D15" s="30" t="s">
        <v>18</v>
      </c>
      <c r="E15" s="38"/>
      <c r="F15" t="s">
        <v>30</v>
      </c>
      <c r="I15" s="14" t="s">
        <v>50</v>
      </c>
    </row>
    <row r="16" spans="2:18" ht="15.6" thickBot="1" x14ac:dyDescent="0.35">
      <c r="C16" s="31"/>
      <c r="D16" s="30" t="s">
        <v>19</v>
      </c>
      <c r="E16" s="38"/>
      <c r="F16" t="s">
        <v>5</v>
      </c>
      <c r="I16" s="20" t="s">
        <v>51</v>
      </c>
    </row>
    <row r="17" spans="2:14" ht="13.2" customHeight="1" thickBot="1" x14ac:dyDescent="0.35">
      <c r="B17" s="12"/>
      <c r="E17" s="13" t="str">
        <f>IF(ABS((MAX(E15-F14,0)*0.1021)-E16)&lt;5,"","↑記入額が誤っている可能性があります。")</f>
        <v/>
      </c>
    </row>
    <row r="18" spans="2:14" ht="10.199999999999999" customHeight="1" thickBot="1" x14ac:dyDescent="0.35">
      <c r="B18"/>
      <c r="D18" s="34" t="s">
        <v>48</v>
      </c>
      <c r="E18" s="33" t="s">
        <v>52</v>
      </c>
      <c r="F18" s="35">
        <f>IF(COUNT(FIND(E18,"司法書士_土地家屋調査士")),10000,0)</f>
        <v>0</v>
      </c>
    </row>
    <row r="19" spans="2:14" ht="15.6" thickBot="1" x14ac:dyDescent="0.35">
      <c r="C19" s="31"/>
      <c r="D19" s="30" t="s">
        <v>18</v>
      </c>
      <c r="E19" s="38"/>
      <c r="F19" t="s">
        <v>30</v>
      </c>
    </row>
    <row r="20" spans="2:14" ht="15.6" thickBot="1" x14ac:dyDescent="0.35">
      <c r="C20" s="31"/>
      <c r="D20" s="30" t="s">
        <v>19</v>
      </c>
      <c r="E20" s="38"/>
      <c r="F20" t="s">
        <v>5</v>
      </c>
    </row>
    <row r="21" spans="2:14" ht="13.2" customHeight="1" thickBot="1" x14ac:dyDescent="0.35">
      <c r="B21" s="12"/>
      <c r="E21" s="13" t="str">
        <f>IF(ABS((MAX(E19-F18,0)*0.1021)-E20)&lt;5,"","↑記入額が誤っている可能性があります。")</f>
        <v/>
      </c>
    </row>
    <row r="22" spans="2:14" ht="10.8" customHeight="1" thickBot="1" x14ac:dyDescent="0.35">
      <c r="B22"/>
      <c r="D22" s="34" t="s">
        <v>48</v>
      </c>
      <c r="E22" s="33" t="s">
        <v>49</v>
      </c>
      <c r="F22" s="35">
        <f>IF(COUNT(FIND(E22,"司法書士_土地家屋調査士")),10000,0)</f>
        <v>10000</v>
      </c>
    </row>
    <row r="23" spans="2:14" ht="15.6" thickBot="1" x14ac:dyDescent="0.35">
      <c r="C23" s="31"/>
      <c r="D23" s="30" t="s">
        <v>18</v>
      </c>
      <c r="E23" s="38"/>
      <c r="F23" t="s">
        <v>30</v>
      </c>
    </row>
    <row r="24" spans="2:14" ht="15.6" thickBot="1" x14ac:dyDescent="0.35">
      <c r="C24" s="31"/>
      <c r="D24" s="30" t="s">
        <v>19</v>
      </c>
      <c r="E24" s="38"/>
      <c r="F24" t="s">
        <v>5</v>
      </c>
    </row>
    <row r="25" spans="2:14" ht="13.2" customHeight="1" thickBot="1" x14ac:dyDescent="0.35">
      <c r="B25" s="12"/>
      <c r="E25" s="13" t="str">
        <f>IF(ABS((MAX(E23-F22,0)*0.1021)-E24)&lt;5,"","↑記入額が誤っている可能性があります。")</f>
        <v/>
      </c>
    </row>
    <row r="26" spans="2:14" ht="10.8" customHeight="1" thickBot="1" x14ac:dyDescent="0.35">
      <c r="B26"/>
      <c r="D26" s="34" t="s">
        <v>48</v>
      </c>
      <c r="E26" s="33" t="s">
        <v>55</v>
      </c>
      <c r="F26" s="35">
        <f>IF(COUNT(FIND(E26,"司法書士_土地家屋調査士")),10000,0)</f>
        <v>0</v>
      </c>
    </row>
    <row r="27" spans="2:14" ht="15.6" thickBot="1" x14ac:dyDescent="0.35">
      <c r="C27" s="31"/>
      <c r="D27" s="30" t="s">
        <v>18</v>
      </c>
      <c r="E27" s="38"/>
      <c r="F27" t="s">
        <v>30</v>
      </c>
    </row>
    <row r="28" spans="2:14" ht="15.6" thickBot="1" x14ac:dyDescent="0.35">
      <c r="C28" s="31"/>
      <c r="D28" s="30" t="s">
        <v>19</v>
      </c>
      <c r="E28" s="38"/>
      <c r="F28" t="s">
        <v>5</v>
      </c>
    </row>
    <row r="29" spans="2:14" ht="24" customHeight="1" x14ac:dyDescent="0.3"/>
    <row r="30" spans="2:14" ht="16.2" x14ac:dyDescent="0.3">
      <c r="B30" s="11" t="s">
        <v>7</v>
      </c>
      <c r="C30" s="3" t="s">
        <v>46</v>
      </c>
    </row>
    <row r="31" spans="2:14" ht="6" customHeight="1" x14ac:dyDescent="0.3"/>
    <row r="32" spans="2:14" ht="19.2" customHeight="1" thickBot="1" x14ac:dyDescent="0.3">
      <c r="C32" s="42" t="s">
        <v>15</v>
      </c>
      <c r="D32" s="43" t="s">
        <v>16</v>
      </c>
      <c r="E32" s="43"/>
      <c r="F32" s="43"/>
      <c r="G32" s="43"/>
      <c r="H32" s="21" t="s">
        <v>11</v>
      </c>
      <c r="K32" s="21" t="s">
        <v>12</v>
      </c>
      <c r="N32" s="21" t="s">
        <v>10</v>
      </c>
    </row>
    <row r="33" spans="1:18" ht="15.6" thickBot="1" x14ac:dyDescent="0.35">
      <c r="C33" s="42"/>
      <c r="D33" s="5"/>
      <c r="E33" s="5"/>
      <c r="F33" s="5"/>
      <c r="G33" s="6" t="s">
        <v>20</v>
      </c>
      <c r="H33" s="22"/>
      <c r="I33" s="4"/>
      <c r="J33" t="s">
        <v>5</v>
      </c>
      <c r="K33" s="22"/>
      <c r="L33" s="4"/>
      <c r="M33" t="s">
        <v>5</v>
      </c>
      <c r="N33" s="22"/>
      <c r="O33" s="38"/>
      <c r="P33" t="s">
        <v>4</v>
      </c>
    </row>
    <row r="34" spans="1:18" ht="21" customHeight="1" thickBot="1" x14ac:dyDescent="0.3">
      <c r="C34" s="42" t="s">
        <v>15</v>
      </c>
      <c r="D34" s="43" t="s">
        <v>17</v>
      </c>
      <c r="E34" s="43"/>
      <c r="F34" s="43"/>
      <c r="G34" s="43"/>
      <c r="H34" s="21" t="s">
        <v>14</v>
      </c>
      <c r="K34" s="21" t="s">
        <v>12</v>
      </c>
      <c r="N34" s="21" t="s">
        <v>13</v>
      </c>
    </row>
    <row r="35" spans="1:18" ht="15.6" customHeight="1" thickBot="1" x14ac:dyDescent="0.35">
      <c r="C35" s="42"/>
      <c r="D35" s="5"/>
      <c r="E35" s="5"/>
      <c r="F35" s="5"/>
      <c r="G35" s="6" t="s">
        <v>20</v>
      </c>
      <c r="H35" s="22"/>
      <c r="I35" s="4"/>
      <c r="J35" t="s">
        <v>5</v>
      </c>
      <c r="K35" s="22"/>
      <c r="L35" s="4"/>
      <c r="M35" t="s">
        <v>5</v>
      </c>
      <c r="N35" s="22"/>
      <c r="O35" s="38"/>
      <c r="P35" t="s">
        <v>4</v>
      </c>
    </row>
    <row r="36" spans="1:18" ht="19.2" customHeight="1" thickBot="1" x14ac:dyDescent="0.35">
      <c r="C36" s="42" t="s">
        <v>15</v>
      </c>
      <c r="D36" s="43" t="s">
        <v>39</v>
      </c>
      <c r="E36" s="43"/>
      <c r="F36" s="43"/>
      <c r="G36" s="43"/>
      <c r="H36" s="21" t="s">
        <v>37</v>
      </c>
      <c r="K36" s="21" t="s">
        <v>38</v>
      </c>
      <c r="N36" s="22"/>
    </row>
    <row r="37" spans="1:18" ht="15.6" customHeight="1" thickBot="1" x14ac:dyDescent="0.35">
      <c r="C37" s="42"/>
      <c r="D37" s="5"/>
      <c r="E37" s="5"/>
      <c r="F37" s="5"/>
      <c r="G37" s="6" t="s">
        <v>20</v>
      </c>
      <c r="H37" s="22"/>
      <c r="I37" s="4"/>
      <c r="J37" t="s">
        <v>5</v>
      </c>
      <c r="K37" s="22"/>
      <c r="L37" s="4"/>
      <c r="M37" t="s">
        <v>5</v>
      </c>
      <c r="N37" s="22"/>
    </row>
    <row r="38" spans="1:18" ht="13.8" customHeight="1" x14ac:dyDescent="0.3">
      <c r="C38" s="42" t="s">
        <v>15</v>
      </c>
      <c r="D38" s="41" t="s">
        <v>40</v>
      </c>
      <c r="E38" s="41"/>
      <c r="F38" s="41"/>
      <c r="G38" s="41"/>
      <c r="H38" s="22"/>
      <c r="K38" s="22"/>
    </row>
    <row r="39" spans="1:18" ht="15.6" customHeight="1" thickBot="1" x14ac:dyDescent="0.35">
      <c r="C39" s="42"/>
      <c r="D39" s="41" t="s">
        <v>9</v>
      </c>
      <c r="E39" s="41"/>
      <c r="F39" s="41"/>
      <c r="G39" s="41"/>
      <c r="H39" s="21" t="s">
        <v>8</v>
      </c>
      <c r="K39" s="22"/>
    </row>
    <row r="40" spans="1:18" ht="15.6" thickBot="1" x14ac:dyDescent="0.35">
      <c r="G40" s="6" t="s">
        <v>20</v>
      </c>
      <c r="H40" s="22"/>
      <c r="I40" s="4"/>
      <c r="J40" t="s">
        <v>5</v>
      </c>
    </row>
    <row r="41" spans="1:18" ht="24" customHeight="1" x14ac:dyDescent="0.3"/>
    <row r="42" spans="1:18" ht="16.2" x14ac:dyDescent="0.3">
      <c r="B42" s="11" t="s">
        <v>31</v>
      </c>
      <c r="C42" s="3" t="str">
        <f>"以下の書き方に従って納付書を作成して、"&amp;MOD(E4+1,12)&amp;"月10日までに源泉税を納付してください"</f>
        <v>以下の書き方に従って納付書を作成して、1月10日までに源泉税を納付してください</v>
      </c>
    </row>
    <row r="43" spans="1:18" ht="15.6" hidden="1" thickBot="1" x14ac:dyDescent="0.35">
      <c r="A43" s="15"/>
      <c r="B43" s="16"/>
      <c r="C43" s="15"/>
      <c r="D43" s="15" t="s">
        <v>34</v>
      </c>
      <c r="E43" s="23" t="str">
        <f>TEXT(E3,"00")</f>
        <v>00</v>
      </c>
      <c r="F43" s="24" t="str">
        <f>TEXT(E3,"00")&amp;TEXT(E4,"00")</f>
        <v>0000</v>
      </c>
      <c r="G43" s="24" t="str">
        <f>F43&amp;DAY(I43)</f>
        <v>000031</v>
      </c>
      <c r="H43" s="25"/>
      <c r="I43" s="17">
        <f>DATE(E3+2018,E4+1,1)-1</f>
        <v>43100</v>
      </c>
      <c r="J43" s="15"/>
      <c r="K43" s="15"/>
      <c r="L43" s="15"/>
      <c r="M43" s="15"/>
      <c r="N43" s="15"/>
      <c r="O43" s="15"/>
      <c r="P43" s="15"/>
      <c r="Q43" s="15"/>
      <c r="R43" s="18" t="s">
        <v>33</v>
      </c>
    </row>
    <row r="44" spans="1:18" ht="15.6" hidden="1" thickBot="1" x14ac:dyDescent="0.35">
      <c r="A44" s="15"/>
      <c r="B44" s="16"/>
      <c r="C44" s="15"/>
      <c r="D44" s="15" t="s">
        <v>21</v>
      </c>
      <c r="E44" s="26">
        <f>E8</f>
        <v>0</v>
      </c>
      <c r="F44" s="26">
        <f>E10</f>
        <v>0</v>
      </c>
      <c r="G44" s="26">
        <f>E9</f>
        <v>0</v>
      </c>
      <c r="H44" s="25"/>
      <c r="I44" s="24" t="str">
        <f>IF(E44=0,"",G43)</f>
        <v/>
      </c>
      <c r="J44" s="15"/>
      <c r="K44" s="15"/>
      <c r="L44" s="15"/>
      <c r="M44" s="15"/>
      <c r="N44" s="15"/>
      <c r="O44" s="15"/>
      <c r="P44" s="15"/>
      <c r="Q44" s="15"/>
      <c r="R44" s="15"/>
    </row>
    <row r="45" spans="1:18" ht="15.6" hidden="1" thickBot="1" x14ac:dyDescent="0.35">
      <c r="A45" s="15"/>
      <c r="B45" s="16"/>
      <c r="C45" s="15"/>
      <c r="D45" s="15" t="s">
        <v>22</v>
      </c>
      <c r="E45" s="26">
        <f>SUM(E15,E19,E23,E27)</f>
        <v>0</v>
      </c>
      <c r="F45" s="27">
        <f>COUNT(E15,E19,E23,E27)</f>
        <v>0</v>
      </c>
      <c r="G45" s="26">
        <f>SUM(E16,E20,E24,E28)</f>
        <v>0</v>
      </c>
      <c r="H45" s="25"/>
      <c r="I45" s="24" t="str">
        <f>IF(E45=0,"",G43)</f>
        <v/>
      </c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5.6" hidden="1" thickBot="1" x14ac:dyDescent="0.35">
      <c r="A46" s="15"/>
      <c r="B46" s="16"/>
      <c r="C46" s="15"/>
      <c r="D46" s="15" t="s">
        <v>23</v>
      </c>
      <c r="E46" s="26" t="str">
        <f>IF(I33=0,"",I33)</f>
        <v/>
      </c>
      <c r="F46" s="26" t="str">
        <f>IF(I33=0,"",O33)</f>
        <v/>
      </c>
      <c r="G46" s="26" t="str">
        <f>IF(I33=0,"",L33)</f>
        <v/>
      </c>
      <c r="H46" s="25"/>
      <c r="I46" s="24" t="str">
        <f>IF(E46="","",G43)</f>
        <v/>
      </c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5.6" hidden="1" thickBot="1" x14ac:dyDescent="0.35">
      <c r="A47" s="15"/>
      <c r="B47" s="16"/>
      <c r="C47" s="15"/>
      <c r="D47" s="15" t="s">
        <v>24</v>
      </c>
      <c r="E47" s="26" t="str">
        <f>IF(I35=0,"",I35)</f>
        <v/>
      </c>
      <c r="F47" s="26" t="str">
        <f>IF(I35=0,"",O35)</f>
        <v/>
      </c>
      <c r="G47" s="26" t="str">
        <f>IF(I35=0,"",L35)</f>
        <v/>
      </c>
      <c r="H47" s="25"/>
      <c r="I47" s="24" t="str">
        <f>IF(E47="","",G43)</f>
        <v/>
      </c>
      <c r="J47" s="15"/>
      <c r="K47" s="15"/>
      <c r="L47" s="15"/>
      <c r="M47" s="15"/>
      <c r="N47" s="15"/>
      <c r="O47" s="15"/>
      <c r="P47" s="15"/>
      <c r="Q47" s="15"/>
      <c r="R47" s="15"/>
    </row>
    <row r="48" spans="1:18" hidden="1" x14ac:dyDescent="0.3">
      <c r="A48" s="15"/>
      <c r="B48" s="16"/>
      <c r="C48" s="15"/>
      <c r="D48" s="15" t="s">
        <v>27</v>
      </c>
      <c r="E48" s="28">
        <f>SUM(G44:G47)</f>
        <v>0</v>
      </c>
      <c r="F48" s="28">
        <f>E48+E49</f>
        <v>0</v>
      </c>
      <c r="G48" s="28"/>
      <c r="H48" s="25"/>
      <c r="I48" s="2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5.6" hidden="1" thickBot="1" x14ac:dyDescent="0.35">
      <c r="A49" s="15"/>
      <c r="B49" s="16"/>
      <c r="C49" s="15"/>
      <c r="D49" s="15" t="s">
        <v>25</v>
      </c>
      <c r="E49" s="26">
        <f>L37</f>
        <v>0</v>
      </c>
      <c r="F49" s="28">
        <f>I37+I40</f>
        <v>0</v>
      </c>
      <c r="G49" s="26">
        <f>MIN(F48,F49)</f>
        <v>0</v>
      </c>
      <c r="H49" s="25"/>
      <c r="I49" s="25"/>
      <c r="J49" s="15"/>
      <c r="K49" s="15"/>
      <c r="L49" s="15"/>
      <c r="M49" s="15"/>
      <c r="N49" s="15"/>
      <c r="O49" s="15"/>
      <c r="P49" s="15"/>
      <c r="Q49" s="15"/>
      <c r="R49" s="15"/>
    </row>
    <row r="50" spans="1:18" ht="15.6" hidden="1" thickBot="1" x14ac:dyDescent="0.35">
      <c r="A50" s="15"/>
      <c r="B50" s="16"/>
      <c r="C50" s="15"/>
      <c r="D50" s="15" t="s">
        <v>26</v>
      </c>
      <c r="E50" s="26">
        <f>E48+E49-G49</f>
        <v>0</v>
      </c>
      <c r="F50" s="27" t="str">
        <f>"\ "&amp;TEXT(E50,"#,##0")</f>
        <v>\ 0</v>
      </c>
      <c r="G50" s="25"/>
      <c r="H50" s="25"/>
      <c r="I50" s="25" t="str">
        <f>IF(E50=0,"※今月納付額がゼロ円ですので、銀行や郵便局で提出はできず税務署に持参または郵送が必要です。","※お近くの銀行や郵便局よりお支払いください。")</f>
        <v>※今月納付額がゼロ円ですので、銀行や郵便局で提出はできず税務署に持参または郵送が必要です。</v>
      </c>
      <c r="J50" s="15"/>
      <c r="K50" s="15"/>
      <c r="L50" s="15"/>
      <c r="M50" s="15"/>
      <c r="N50" s="15"/>
      <c r="O50" s="15"/>
      <c r="P50" s="15"/>
      <c r="Q50" s="15"/>
      <c r="R50" s="15"/>
    </row>
    <row r="51" spans="1:18" hidden="1" x14ac:dyDescent="0.3">
      <c r="A51" s="15"/>
      <c r="B51" s="16"/>
      <c r="C51" s="15"/>
      <c r="D51" s="15" t="s">
        <v>54</v>
      </c>
      <c r="E51" s="36">
        <f>IF(F14=10000,E15,)+IF(F18=10000,E19,)+IF(F22=10000,E23,)+IF(F26=10000,E27,)</f>
        <v>0</v>
      </c>
      <c r="F51" s="37">
        <f>IF(F14=10000,E16,)+IF(F18=10000,E20,)+IF(F22=10000,E24,)+IF(F26=10000,E28,)</f>
        <v>0</v>
      </c>
      <c r="G51" s="25"/>
      <c r="H51" s="25"/>
      <c r="I51" s="25"/>
      <c r="J51" s="15"/>
      <c r="K51" s="15"/>
      <c r="L51" s="15"/>
      <c r="M51" s="15"/>
      <c r="N51" s="15"/>
      <c r="O51" s="15"/>
      <c r="P51" s="15"/>
      <c r="Q51" s="15"/>
      <c r="R51" s="15"/>
    </row>
    <row r="52" spans="1:18" hidden="1" x14ac:dyDescent="0.3">
      <c r="A52" s="15"/>
      <c r="B52" s="16"/>
      <c r="C52" s="15"/>
      <c r="D52" s="15" t="s">
        <v>28</v>
      </c>
      <c r="E52" s="28">
        <f>F49-G49</f>
        <v>0</v>
      </c>
      <c r="F52" s="25" t="str">
        <f>IF(E51=0,"","(司)"&amp;TEXT(E51,"#,##0")&amp;"円:税額"&amp;TEXT(F51,"#,##0")&amp;"円  ")</f>
        <v/>
      </c>
      <c r="G52" s="25" t="str">
        <f>IF(E52=0,"","年調還付未済額 "&amp;TEXT(E52,"#,##")&amp;"円")</f>
        <v/>
      </c>
      <c r="H52" s="25"/>
      <c r="I52" s="25" t="str">
        <f>F52&amp;G52</f>
        <v/>
      </c>
      <c r="J52" s="15"/>
      <c r="K52" s="15"/>
      <c r="L52" s="15"/>
      <c r="M52" s="15"/>
      <c r="N52" s="15"/>
      <c r="O52" s="15"/>
      <c r="P52" s="15"/>
      <c r="Q52" s="15"/>
      <c r="R52" s="15"/>
    </row>
    <row r="53" spans="1:18" ht="16.8" customHeight="1" x14ac:dyDescent="0.3"/>
    <row r="54" spans="1:18" x14ac:dyDescent="0.3"/>
    <row r="55" spans="1:18" x14ac:dyDescent="0.3"/>
    <row r="56" spans="1:18" x14ac:dyDescent="0.3"/>
    <row r="57" spans="1:18" x14ac:dyDescent="0.3"/>
    <row r="58" spans="1:18" x14ac:dyDescent="0.3"/>
    <row r="59" spans="1:18" x14ac:dyDescent="0.3"/>
    <row r="60" spans="1:18" x14ac:dyDescent="0.3"/>
    <row r="61" spans="1:18" x14ac:dyDescent="0.3"/>
    <row r="62" spans="1:18" x14ac:dyDescent="0.3"/>
    <row r="63" spans="1:18" x14ac:dyDescent="0.3"/>
    <row r="64" spans="1:18" x14ac:dyDescent="0.3"/>
    <row r="65" spans="17:17" x14ac:dyDescent="0.3"/>
    <row r="66" spans="17:17" x14ac:dyDescent="0.3"/>
    <row r="67" spans="17:17" x14ac:dyDescent="0.3"/>
    <row r="68" spans="17:17" x14ac:dyDescent="0.3"/>
    <row r="69" spans="17:17" x14ac:dyDescent="0.3"/>
    <row r="70" spans="17:17" x14ac:dyDescent="0.3"/>
    <row r="71" spans="17:17" x14ac:dyDescent="0.3"/>
    <row r="72" spans="17:17" x14ac:dyDescent="0.3"/>
    <row r="73" spans="17:17" ht="16.2" x14ac:dyDescent="0.3">
      <c r="Q73" s="19" t="str">
        <f>I50</f>
        <v>※今月納付額がゼロ円ですので、銀行や郵便局で提出はできず税務署に持参または郵送が必要です。</v>
      </c>
    </row>
    <row r="74" spans="17:17" x14ac:dyDescent="0.3"/>
    <row r="75" spans="17:17" x14ac:dyDescent="0.3"/>
    <row r="76" spans="17:17" x14ac:dyDescent="0.3"/>
  </sheetData>
  <mergeCells count="9">
    <mergeCell ref="C38:C39"/>
    <mergeCell ref="D38:G39"/>
    <mergeCell ref="L2:R3"/>
    <mergeCell ref="C32:C33"/>
    <mergeCell ref="D32:G32"/>
    <mergeCell ref="C34:C35"/>
    <mergeCell ref="D34:G34"/>
    <mergeCell ref="C36:C37"/>
    <mergeCell ref="D36:G36"/>
  </mergeCells>
  <phoneticPr fontId="2"/>
  <dataValidations count="2">
    <dataValidation type="list" allowBlank="1" showInputMessage="1" showErrorMessage="1" sqref="C32:C39" xr:uid="{1A803D61-B767-48C7-8487-36BCEAF161B8}">
      <formula1>"□,☑"</formula1>
    </dataValidation>
    <dataValidation type="list" allowBlank="1" showInputMessage="1" showErrorMessage="1" sqref="E14 E18 E22 E26" xr:uid="{3EC628A8-9439-4E49-8F97-EF4FCE8C09CD}">
      <formula1>"税理士,社労士,弁護士,司法書士,土地家屋調査士,不動産鑑定士,コンサル料,外交員報酬,ホステス報酬,デザイン料,講演料,原稿料,著作権使用料,その他"</formula1>
    </dataValidation>
  </dataValidations>
  <pageMargins left="0.23622047244094491" right="0.23622047244094491" top="0.15748031496062992" bottom="0.15748031496062992" header="0.31496062992125984" footer="0.31496062992125984"/>
  <pageSetup paperSize="9" scale="80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F011-6739-428E-84E2-30AB83CABD1A}">
  <dimension ref="A1:E12"/>
  <sheetViews>
    <sheetView showGridLines="0" showRowColHeaders="0" workbookViewId="0"/>
  </sheetViews>
  <sheetFormatPr defaultColWidth="0" defaultRowHeight="15" zeroHeight="1" x14ac:dyDescent="0.3"/>
  <cols>
    <col min="1" max="1" width="3" customWidth="1"/>
    <col min="2" max="2" width="4.54296875" customWidth="1"/>
    <col min="3" max="3" width="31.54296875" customWidth="1"/>
    <col min="4" max="4" width="51.26953125" customWidth="1"/>
    <col min="5" max="5" width="8.7265625" customWidth="1"/>
    <col min="6" max="16384" width="8.7265625" hidden="1"/>
  </cols>
  <sheetData>
    <row r="1" spans="2:4" x14ac:dyDescent="0.3"/>
    <row r="2" spans="2:4" x14ac:dyDescent="0.3">
      <c r="B2" t="s">
        <v>56</v>
      </c>
    </row>
    <row r="3" spans="2:4" x14ac:dyDescent="0.3"/>
    <row r="4" spans="2:4" x14ac:dyDescent="0.3">
      <c r="C4" t="s">
        <v>58</v>
      </c>
      <c r="D4" s="39" t="s">
        <v>60</v>
      </c>
    </row>
    <row r="5" spans="2:4" x14ac:dyDescent="0.3">
      <c r="C5" t="s">
        <v>59</v>
      </c>
      <c r="D5" s="39" t="s">
        <v>57</v>
      </c>
    </row>
    <row r="6" spans="2:4" x14ac:dyDescent="0.3"/>
    <row r="7" spans="2:4" x14ac:dyDescent="0.3"/>
    <row r="8" spans="2:4" x14ac:dyDescent="0.3"/>
    <row r="9" spans="2:4" x14ac:dyDescent="0.3"/>
    <row r="10" spans="2:4" x14ac:dyDescent="0.3">
      <c r="D10" s="29" t="s">
        <v>61</v>
      </c>
    </row>
    <row r="11" spans="2:4" x14ac:dyDescent="0.3"/>
    <row r="12" spans="2:4" x14ac:dyDescent="0.3"/>
  </sheetData>
  <phoneticPr fontId="2"/>
  <hyperlinks>
    <hyperlink ref="D5" r:id="rId1" xr:uid="{8D17A663-BD9F-41D7-827A-1F57702DD368}"/>
    <hyperlink ref="D4" r:id="rId2" xr:uid="{98A0FD15-7829-4B0B-90C6-9687783B72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例1</vt:lpstr>
      <vt:lpstr>例2</vt:lpstr>
      <vt:lpstr>作成用</vt:lpstr>
      <vt:lpstr>参考</vt:lpstr>
      <vt:lpstr>作成用!Print_Area</vt:lpstr>
      <vt:lpstr>例1!Print_Area</vt:lpstr>
      <vt:lpstr>例2!Print_Area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中村勇樹</dc:creator>
  <cp:lastModifiedBy>中村勇樹</cp:lastModifiedBy>
  <cp:lastPrinted>2021-09-10T00:53:56Z</cp:lastPrinted>
  <dcterms:created xsi:type="dcterms:W3CDTF">2021-09-09T07:18:16Z</dcterms:created>
  <dcterms:modified xsi:type="dcterms:W3CDTF">2022-07-12T00:20:54Z</dcterms:modified>
</cp:coreProperties>
</file>